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.hudobin\Downloads\"/>
    </mc:Choice>
  </mc:AlternateContent>
  <xr:revisionPtr revIDLastSave="0" documentId="13_ncr:1_{77B892AB-BC1A-4285-9DB9-5B067CD46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 18.06.2024" sheetId="2" r:id="rId1"/>
  </sheets>
  <definedNames>
    <definedName name="_xlnm.Print_Area" localSheetId="0">'Прайс 18.06.2024'!$A$1:$F$187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2" l="1"/>
  <c r="E75" i="2" s="1"/>
  <c r="D73" i="2"/>
  <c r="E73" i="2" s="1"/>
  <c r="D126" i="2"/>
  <c r="E126" i="2" s="1"/>
  <c r="D127" i="2"/>
  <c r="E127" i="2" s="1"/>
  <c r="D128" i="2"/>
  <c r="E128" i="2" s="1"/>
  <c r="D113" i="2"/>
  <c r="E113" i="2" s="1"/>
  <c r="E30" i="2"/>
  <c r="D30" i="2" s="1"/>
  <c r="E26" i="2"/>
  <c r="D26" i="2" s="1"/>
  <c r="E27" i="2"/>
  <c r="D27" i="2" s="1"/>
  <c r="E28" i="2"/>
  <c r="D28" i="2" s="1"/>
  <c r="E29" i="2"/>
  <c r="D29" i="2" s="1"/>
  <c r="E23" i="2"/>
  <c r="D23" i="2" s="1"/>
  <c r="E24" i="2"/>
  <c r="D24" i="2" s="1"/>
  <c r="E25" i="2"/>
  <c r="D25" i="2" s="1"/>
  <c r="E22" i="2"/>
  <c r="D22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61" i="2"/>
  <c r="E161" i="2" s="1"/>
  <c r="D162" i="2"/>
  <c r="E162" i="2" s="1"/>
  <c r="D163" i="2"/>
  <c r="E163" i="2" s="1"/>
  <c r="D164" i="2"/>
  <c r="D165" i="2"/>
  <c r="E165" i="2" s="1"/>
  <c r="D166" i="2"/>
  <c r="E166" i="2" s="1"/>
  <c r="D159" i="2"/>
  <c r="E159" i="2" s="1"/>
  <c r="E164" i="2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43" i="2"/>
  <c r="E143" i="2" s="1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E142" i="2" s="1"/>
  <c r="D124" i="2"/>
  <c r="E124" i="2" s="1"/>
  <c r="D112" i="2"/>
  <c r="E112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72" i="2"/>
  <c r="E72" i="2" s="1"/>
  <c r="D74" i="2"/>
  <c r="E74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41" i="2"/>
  <c r="F41" i="2" s="1"/>
  <c r="D42" i="2"/>
  <c r="F42" i="2" s="1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D57" i="2"/>
  <c r="F57" i="2" s="1"/>
  <c r="D58" i="2"/>
  <c r="F58" i="2" s="1"/>
  <c r="D59" i="2"/>
  <c r="F59" i="2" s="1"/>
  <c r="D60" i="2"/>
  <c r="F60" i="2" s="1"/>
  <c r="D61" i="2"/>
  <c r="F61" i="2" s="1"/>
  <c r="D62" i="2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8" i="2"/>
  <c r="F8" i="2" s="1"/>
  <c r="D9" i="2"/>
  <c r="F9" i="2" s="1"/>
  <c r="D10" i="2"/>
  <c r="F10" i="2" s="1"/>
  <c r="D11" i="2"/>
  <c r="F11" i="2" s="1"/>
  <c r="D12" i="2"/>
  <c r="F12" i="2" s="1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 s="1"/>
  <c r="D19" i="2"/>
  <c r="F19" i="2" s="1"/>
  <c r="D20" i="2"/>
  <c r="F20" i="2" s="1"/>
  <c r="D21" i="2"/>
  <c r="F21" i="2" s="1"/>
  <c r="D31" i="2"/>
  <c r="F31" i="2" s="1"/>
  <c r="D32" i="2"/>
  <c r="F32" i="2" s="1"/>
  <c r="D33" i="2"/>
  <c r="F33" i="2" s="1"/>
  <c r="D34" i="2"/>
  <c r="F34" i="2" s="1"/>
  <c r="D35" i="2"/>
  <c r="F35" i="2" s="1"/>
  <c r="D36" i="2"/>
  <c r="F36" i="2" s="1"/>
  <c r="D37" i="2"/>
  <c r="F37" i="2" s="1"/>
  <c r="D38" i="2"/>
  <c r="F38" i="2" s="1"/>
  <c r="D39" i="2"/>
  <c r="F39" i="2" s="1"/>
  <c r="E141" i="2" l="1"/>
  <c r="E140" i="2" l="1"/>
  <c r="E139" i="2"/>
  <c r="E138" i="2" l="1"/>
  <c r="E137" i="2"/>
  <c r="E135" i="2" l="1"/>
  <c r="E136" i="2"/>
  <c r="E134" i="2" l="1"/>
  <c r="E133" i="2"/>
  <c r="E132" i="2" l="1"/>
  <c r="E130" i="2"/>
  <c r="E129" i="2"/>
  <c r="E131" i="2"/>
</calcChain>
</file>

<file path=xl/sharedStrings.xml><?xml version="1.0" encoding="utf-8"?>
<sst xmlns="http://schemas.openxmlformats.org/spreadsheetml/2006/main" count="238" uniqueCount="198">
  <si>
    <t>Отделочные материалы из хвои</t>
  </si>
  <si>
    <t>Евровагонка стр. сух. хв. 12,5x90x6000 класс АВ упак. (10шт/уп.;5,4м2/уп.)</t>
  </si>
  <si>
    <t>Европол стр. сух. хв. 45х140х6000 класс АВ упак. (2шт/уп.;1,68м2/уп.)</t>
  </si>
  <si>
    <t>Европол стр. сух. хв. 36x110x6000 класс АВ упак. (3шт/уп.;1,98м2/уп.)</t>
  </si>
  <si>
    <t>Блок Хаус стр. сух. хв. 36x185x6000 класс АВ упак. (2шт/уп.;2,22м2/уп.)</t>
  </si>
  <si>
    <t>Блок Хаус стр. сух. хв. 28x135x6000 класс АВ упак. (4шт/уп.;3,24м2/уп.)</t>
  </si>
  <si>
    <t>Планкен скош. стр. сух. хв. 20x95x6000 класс АВ</t>
  </si>
  <si>
    <t>Планкен скош. стр. сух. хв. 20х145х6000 класс АВ</t>
  </si>
  <si>
    <t>Планкен прямой стр. сух. хв. 20х95х6000 класс АВ</t>
  </si>
  <si>
    <t>Планкен прямой стр. сух. хв. 20x145x6000 класс АВ</t>
  </si>
  <si>
    <t>Доска четверть стр. сух. хв. 20х145х6000 класс АВ</t>
  </si>
  <si>
    <t>Планкен скош. стр. сух. хв. 20x95x3000 класс С</t>
  </si>
  <si>
    <t>Планкен скош. стр. сух. хв. 20x145x3000 класс С</t>
  </si>
  <si>
    <t>Планкен прямой стр. сух. хв. 20x145x3000 класс С</t>
  </si>
  <si>
    <t>Планкен прямой стр. сух. хв. 20x95x3000 класс С</t>
  </si>
  <si>
    <t>Доска четверть стр. сух. хв. 20х145х3000 класс С</t>
  </si>
  <si>
    <t>Отделочные материалы из лиственницы</t>
  </si>
  <si>
    <t>Террасная доска "Вельвет" стр. сух. листв. 28х142х3000 класс Экстра</t>
  </si>
  <si>
    <t>Террасная доска "Вельвет" стр. сух. листв. 28х142х3000 класс Прима</t>
  </si>
  <si>
    <t>Террасная доска "Вельвет" стр. сух. листв. 28х142х3000 класс АВ</t>
  </si>
  <si>
    <t>Планкен скош. стр. сух. листв. 20х140х4000 класс Экстра</t>
  </si>
  <si>
    <t>Планкен скош. стр. сух. листв. 20х140х4000 класс Прима</t>
  </si>
  <si>
    <t>Планкен скош. стр. сух. листв. 20х140х4000 класс АВ</t>
  </si>
  <si>
    <t>Планкен скош. стр. сух. листв. 20х140х3000 класс Экстра</t>
  </si>
  <si>
    <t>Планкен скош. стр. сух. листв. 20х140х3000 класс Прима</t>
  </si>
  <si>
    <t>Планкен скош. стр. сух. листв. 20х140х3000 класс АВ</t>
  </si>
  <si>
    <t>Планкен скош. стр. сух. листв. 20х120х3000 класс Экстра</t>
  </si>
  <si>
    <t>Планкен скош. стр. сух. листв. 20х120х3000 класс Прима</t>
  </si>
  <si>
    <t>Планкен скош. стр. сух. листв. 20х120х3000 класс АВ</t>
  </si>
  <si>
    <t>Планкен прямой стр. сух. листв. 20х90х3000 класс Экстра</t>
  </si>
  <si>
    <t>Планкен прямой стр. сух. листв. 20х90х3000 класс Прима</t>
  </si>
  <si>
    <t>Планкен прямой стр. сух. листв. 20х90х3000 класс АВ</t>
  </si>
  <si>
    <t>Планкен прямой стр. сух. листв. 20х120х3000 класс Экстра</t>
  </si>
  <si>
    <t>Планкен прямой стр. сух. листв. 20х120х3000 класс Прима</t>
  </si>
  <si>
    <t>Планкен прямой стр. сух. листв. 20х120х3000 класс АВ</t>
  </si>
  <si>
    <t>Палубная доска стр. сух. листв. 28х140х4000 класс Экстра</t>
  </si>
  <si>
    <t>Палубная доска стр. сух. листв. 28х140х4000 класс Прима</t>
  </si>
  <si>
    <t>Палубная доска стр. сух. листв. 28х140х4000 класс АВ</t>
  </si>
  <si>
    <t>Палубная доска стр. сух. листв. 28х140х3000 класс Экстра</t>
  </si>
  <si>
    <t>Палубная доска стр. сух. листв. 28х140х3000 класс Прима</t>
  </si>
  <si>
    <t>Палубная доска стр. сух. листв. 28х140х3000 класс АВ</t>
  </si>
  <si>
    <t>Палубная доска стр. сух. листв. 28х120х4000 класс Экстра</t>
  </si>
  <si>
    <t>Палубная доска стр. сух. листв. 28х120х4000 класс Прима</t>
  </si>
  <si>
    <t>Палубная доска стр. сух. листв. 28х120х4000 класс АВ</t>
  </si>
  <si>
    <t>Палубная доска стр. сух. листв. 28х120х3000 класс Экстра</t>
  </si>
  <si>
    <t>Палубная доска стр. сух. листв. 28х120х3000 класс Прима</t>
  </si>
  <si>
    <t>Палубная доска стр. сух. листв. 28х120х3000 класс АВ</t>
  </si>
  <si>
    <t>Доска стр. сухая хв. 45х95х6000 класс АВ</t>
  </si>
  <si>
    <t>Доска стр. сухая хв. 45х145х6000 класс АВ</t>
  </si>
  <si>
    <t>Доска стр. сухая хв. 45х195х6000 класс АВ</t>
  </si>
  <si>
    <t>Доска стр. сухая хв. 20х95х6000 класс АВ</t>
  </si>
  <si>
    <t>Доска стр. сухая хв. 20х145х6000 класс АВ</t>
  </si>
  <si>
    <t>Доска стр. сухая хв. 20х195х6000 класс АВ</t>
  </si>
  <si>
    <t>Доска стр. сухая хв. 35х95х6000 класс АВ</t>
  </si>
  <si>
    <t>Доска стр. сухая хв. 35х145х6000 класс АВ</t>
  </si>
  <si>
    <t>Доска стр. сухая хв. 35х195х6000 класс АВ</t>
  </si>
  <si>
    <t>Брус стр. сухой хв. 75х95х6000 класс АВ</t>
  </si>
  <si>
    <t>Брус стр. сухой хв. 75х145х6000 класс АВ</t>
  </si>
  <si>
    <t>Брус стр. сухой хв. 75х195х6000 класс АВ</t>
  </si>
  <si>
    <t>Брус стр. сухой хв. 95х95х6000 класс АВ</t>
  </si>
  <si>
    <t>Брус стр. сухой хв. 95х145х6000 класс АВ</t>
  </si>
  <si>
    <t>Брус стр. сухой хв. 95х195х6000 класс АВ</t>
  </si>
  <si>
    <t>Брус стр. сухой хв. 145х145х6000 класс АВ</t>
  </si>
  <si>
    <t>Брус стр. сухой хв. 145х195х6000 класс АВ</t>
  </si>
  <si>
    <t>Брус стр. сухой хв. 195х195х6000 класс АВ</t>
  </si>
  <si>
    <t xml:space="preserve">Доска стр. подвял. хв. 45х95х6000 класс АВ </t>
  </si>
  <si>
    <t xml:space="preserve">Доска стр. подвял. хв. 45х145х6000 класс АВ </t>
  </si>
  <si>
    <t xml:space="preserve">Доска стр. подвял. хв. 45х195х6000 класс АВ </t>
  </si>
  <si>
    <t xml:space="preserve">Доска стр. подвял. хв. 20х95х6000 класс АВ </t>
  </si>
  <si>
    <t xml:space="preserve">Доска стр. подвял. хв. 20х145х6000 класс АВ </t>
  </si>
  <si>
    <t xml:space="preserve">Доска стр. подвял. хв. 20х195х6000 класс АВ </t>
  </si>
  <si>
    <t xml:space="preserve">Доска стр. подвял. хв. 35х95х6000 класс АВ </t>
  </si>
  <si>
    <t xml:space="preserve">Доска стр. подвял. хв. 35х145х6000 класс АВ </t>
  </si>
  <si>
    <t xml:space="preserve">Доска стр. подвял. хв. 35х195х6000 класс АВ </t>
  </si>
  <si>
    <t>Брус стр. подвял. хв. 75х95х6000 класс АВ</t>
  </si>
  <si>
    <t>Брус стр. подвял. хв. 75х145х6000 класс АВ</t>
  </si>
  <si>
    <t>Брус стр. подвял. хв. 75х195х6000 класс АВ</t>
  </si>
  <si>
    <t>Брус стр. подвял. хв. 95х95х6000 класс АВ</t>
  </si>
  <si>
    <t>Брус стр. подвял. хв. 95х145х6000 класс АВ</t>
  </si>
  <si>
    <t>Брус стр. подвял. хв. 95х195х6000 класс АВ</t>
  </si>
  <si>
    <t>Брус стр. подвял. хв. 145х145х6000 класс АВ</t>
  </si>
  <si>
    <t>Брус стр. подвял. хв. 145х195х6000 класс АВ</t>
  </si>
  <si>
    <t>Брус стр. подвял. хв. 195х195х6000 класс АВ</t>
  </si>
  <si>
    <t>Брусок стр. сухой хв. 20х40х3000 класс АВ</t>
  </si>
  <si>
    <t>Брусок стр. сухой хв. 20х50х3000 класс АВ</t>
  </si>
  <si>
    <t>Брусок стр. сухой хв. 30х40х3000 класс АВ</t>
  </si>
  <si>
    <t xml:space="preserve">Брусок стр. сухой хв. 30х50х3000 класс АВ </t>
  </si>
  <si>
    <t>Брусок стр. сухой хв. 40х40х3000 класс АВ</t>
  </si>
  <si>
    <t>Брусок стр. сухой хв. 40х50х3000 класс АВ</t>
  </si>
  <si>
    <t>Брусок стр. сухой хв. 40х60х3000 класс АВ</t>
  </si>
  <si>
    <t>Брусок стр. сухой хв. 40х70х3000 класс АВ</t>
  </si>
  <si>
    <t>Брусок стр. сухой хв. 45х45х3000 класс АВ</t>
  </si>
  <si>
    <t>Брусок стр. сухой хв. 50х50х3000 класс АВ</t>
  </si>
  <si>
    <t>Брусок стр. сухой хв. 50х60х3000 класс АВ</t>
  </si>
  <si>
    <t>Брусок стр. сухой хв. 50х70х3000 класс АВ</t>
  </si>
  <si>
    <t>Брус обрезной е/в хв. 100х100х6000 ГОСТ 1 сорт.</t>
  </si>
  <si>
    <t>Брус обрезной е/в хв. 100х150х6000 ГОСТ 1 сорт.</t>
  </si>
  <si>
    <t>Брус обрезной е/в хв. 100х200х6000 ГОСТ 1 сорт.</t>
  </si>
  <si>
    <t>Брус обрезной е/в хв. 150х150х6000 ГОСТ 1 сорт.</t>
  </si>
  <si>
    <t>Брус обрезной е/в хв. 150х200х6000 ГОСТ 1 сорт.</t>
  </si>
  <si>
    <t>Брус обрезной е/в хв. 200х200х6000 ГОСТ 1 сорт.</t>
  </si>
  <si>
    <t>Брусок обрезной е/в хв. 50х50х3000 ГОСТ 1 сорт.</t>
  </si>
  <si>
    <t>Доска обрезная е/в хв. 25х100х6000 ГОСТ 1 сорт.</t>
  </si>
  <si>
    <t>Доска обрезная е/в хв. 25х150х6000 ГОСТ 1 сорт.</t>
  </si>
  <si>
    <t>Доска обрезная е/в хв. 40х100х6000 ГОСТ 1 сорт.</t>
  </si>
  <si>
    <t>Доска обрезная е/в хв. 40х150х6000 ГОСТ 1 сорт.</t>
  </si>
  <si>
    <t>Доска обрезная е/в хв. 40х200х6000 ГОСТ 1 сорт.</t>
  </si>
  <si>
    <t>Доска обрезная е/в хв. 50х100х6000 ГОСТ 1 сорт.</t>
  </si>
  <si>
    <t>Доска обрезная е/в хв. 50х150х6000 ГОСТ 1 сорт.</t>
  </si>
  <si>
    <t>Доска обрезная е/в хв. 50х200х6000 ГОСТ 1 сорт.</t>
  </si>
  <si>
    <t>Брус обрезной сухой хв. 100х100х6000 ГОСТ 1 сорт.</t>
  </si>
  <si>
    <t>Брус обрезной сухой хв. 100х150х6000 ГОСТ 1 сорт.</t>
  </si>
  <si>
    <t>Брус обрезной сухой хв. 100х200х6000 ГОСТ 1 сорт.</t>
  </si>
  <si>
    <t>Брус обрезной сухой хв. 150х150х6000 ГОСТ 1 сорт.</t>
  </si>
  <si>
    <t>Брус обрезной сухой хв. 150х200х6000 ГОСТ 1 сорт.</t>
  </si>
  <si>
    <t>Брусок обрезной сухой хв. 50х50х3000 ГОСТ 1 сорт.</t>
  </si>
  <si>
    <t>Брус обрезной сухой хв. 200х200х6000 ГОСТ 1 сорт.</t>
  </si>
  <si>
    <t>Доска обрезная сухая хв. 25х100х6000 ГОСТ 1 сорт.</t>
  </si>
  <si>
    <t>Доска обрезная сухая хв. 25х150х6000 ГОСТ 1 сорт.</t>
  </si>
  <si>
    <t>Доска обрезная сухая хв. 40х100х6000 ГОСТ 1 сорт.</t>
  </si>
  <si>
    <t>Доска обрезная сухая хв. 40х150х6000 ГОСТ 1 сорт.</t>
  </si>
  <si>
    <t>Доска обрезная сухая хв. 40х200х6000 ГОСТ 1 сорт.</t>
  </si>
  <si>
    <t>Доска обрезная сухая хв. 50х100х6000 ГОСТ 1 сорт.</t>
  </si>
  <si>
    <t>Доска обрезная сухая хв. 50х150х6000 ГОСТ 1 сорт.</t>
  </si>
  <si>
    <t>Доска обрезная сухая хв. 50х200х6000 ГОСТ 1 сорт.</t>
  </si>
  <si>
    <t>Обрезной пиломатериал естественной влажности 2 сорт.</t>
  </si>
  <si>
    <t>Доска обрезная е/в хв. 40х100х6000 сорт 2</t>
  </si>
  <si>
    <t>Доска обрезная е/в хв. 40х150х6000 сорт 2</t>
  </si>
  <si>
    <t>Доска обрезная е/в хв. 50х100х6000 сорт 2</t>
  </si>
  <si>
    <t>Доска обрезная е/в хв. 50х150х6000 сорт 2</t>
  </si>
  <si>
    <t>Брус клеёный стр. сух. хв. 95х95х6000 класс АВ</t>
  </si>
  <si>
    <t>Брус клеёный стр. сух. хв. 95х145х6000 класс АВ</t>
  </si>
  <si>
    <t>Брус клеёный стр. сух. хв. 95х195х6000 класс АВ</t>
  </si>
  <si>
    <t>Брус клеёный стр. сух. хв. 145х145х6000 класс АВ</t>
  </si>
  <si>
    <t>Брус клеёный стр. сух. хв. 145х195х6000 класс АВ</t>
  </si>
  <si>
    <t>Брус клеёный стр. сух. хв. 195х195х6000 класс АВ</t>
  </si>
  <si>
    <t>Брус клеёный стр. сух. хв. 90х90х6000 класс АВ</t>
  </si>
  <si>
    <t>Брус клеёный стр. сух. хв. 90х140х6000 класс АВ</t>
  </si>
  <si>
    <t>Брус клеёный стр. сух. хв. 90х190х6000 класс АВ</t>
  </si>
  <si>
    <t>Брус клеёный стр. сух. хв. 140х140х6000 класс АВ</t>
  </si>
  <si>
    <t>Брус клеёный стр. сух. хв. 140х190х6000 класс АВ</t>
  </si>
  <si>
    <t>Брус клеёный стр. сух. хв. 190х190х6000 класс АВ</t>
  </si>
  <si>
    <t>Обрезной пиломатериал естественной влажности ГОСТ 1 сорт</t>
  </si>
  <si>
    <t>Обрезной пиломатериал камерной сушки ГОСТ 1 сорт</t>
  </si>
  <si>
    <t>цена за м2</t>
  </si>
  <si>
    <t>цена за м3</t>
  </si>
  <si>
    <t>шт в м2</t>
  </si>
  <si>
    <t>шт в м3</t>
  </si>
  <si>
    <t>цена за шт</t>
  </si>
  <si>
    <t>Имитация бруса стр. сух. хв. 16x140x6000 класс АВ упак. (6шт/уп.5,04м2/уп.)</t>
  </si>
  <si>
    <t>Имитация бруса стр. сух. хв. 18x140x6000 класс АВ упак. (6шт/уп.;5,04м2/уп.)</t>
  </si>
  <si>
    <t>Имитация бруса стр. сух. хв. 21x140x6000 класс АВ упак. (5шт/уп.;4,20м2/уп.)</t>
  </si>
  <si>
    <t>Имитация бруса стр. сух. хв. 21x190x6000 класс АВ упак. (3шт/уп.;3,42м2/уп.)</t>
  </si>
  <si>
    <t>Имитация бруса стр. сух. хв. 28x190x6000 класс АВ упак. (2шт/уп.;2,28м2/уп.)</t>
  </si>
  <si>
    <t>Европол стр. сух. хв. 36x140x6000 класс АВ упак. (3шт/уп.;2,52м2/уп.)</t>
  </si>
  <si>
    <t>08:00-19:00
без выходных
и праздников</t>
  </si>
  <si>
    <t>Европол стр. сух. хв. 28x140x6000 класс АВ упак. (4шт/уп.;3,36м2/уп.)</t>
  </si>
  <si>
    <t>Вагонка штиль стр. сух. хв. 13x115x6000 класс АВ упак. (10шт/уп.;6,90м2/уп.)</t>
  </si>
  <si>
    <t>Вагонка штиль стр. сух. хв. 13x140x6000 класс АВ упак. (6шт/уп.;5,04м2/уп.)</t>
  </si>
  <si>
    <t xml:space="preserve">Евровагонка стр. сух. хв. 12,5x90x6000 класс С </t>
  </si>
  <si>
    <t>Вагонка штиль стр. сух. хв. 13x115x6000 класс С</t>
  </si>
  <si>
    <t>Имитация бруса стр. сух. хв. 18x140x6000 класс С</t>
  </si>
  <si>
    <t>Имитация бруса стр. сух. хв. 16x140x6000 класс С</t>
  </si>
  <si>
    <t>Антисептирование и Огнебиозащита</t>
  </si>
  <si>
    <t>Обработка биозащитой Biosat FABEROL</t>
  </si>
  <si>
    <t>20-25мм</t>
  </si>
  <si>
    <t>30-40мм</t>
  </si>
  <si>
    <t>45-50мм</t>
  </si>
  <si>
    <t>75-100мм</t>
  </si>
  <si>
    <t>145-200мм</t>
  </si>
  <si>
    <t>Обработка биозащитой Biosat HORTOS</t>
  </si>
  <si>
    <t>Обработка биозащитой Neomid 430</t>
  </si>
  <si>
    <t>Обработка огнебиозащитой Neomid 450</t>
  </si>
  <si>
    <t>Обработка огнебиозащитой Biosat ANTIPIREN</t>
  </si>
  <si>
    <t>Обработка биозащитой Зеленый (колер)</t>
  </si>
  <si>
    <t>Обработка огнебиозащитой Красный (колер)</t>
  </si>
  <si>
    <t>Палубная доска стр. сух. хв. 45х95х6000 класс АВ</t>
  </si>
  <si>
    <t>Палубная доска стр. сух. хв. 45х145х6000 класс АВ</t>
  </si>
  <si>
    <t>Палубная доска стр. сух. хв. 35х95х6000 класс АВ</t>
  </si>
  <si>
    <t>Палубная доска стр. сух. хв. 35х145х6000 класс АВ</t>
  </si>
  <si>
    <t>Пиломатериал строганый сухой камерной сушки</t>
  </si>
  <si>
    <t>Пиломатериал строганый естественной сушки</t>
  </si>
  <si>
    <t>Брусок строганый камерной сушки</t>
  </si>
  <si>
    <t>Клеёный брус строганый камерной сушки</t>
  </si>
  <si>
    <r>
      <t>Без НДС</t>
    </r>
    <r>
      <rPr>
        <sz val="10"/>
        <color rgb="FF2EB65A"/>
        <rFont val="Golos Text"/>
        <charset val="204"/>
      </rPr>
      <t xml:space="preserve"> +</t>
    </r>
    <r>
      <rPr>
        <b/>
        <sz val="10"/>
        <color rgb="FF2EB65A"/>
        <rFont val="Golos Text"/>
        <charset val="204"/>
      </rPr>
      <t>10%</t>
    </r>
    <r>
      <rPr>
        <sz val="10"/>
        <color theme="1" tint="0.14999847407452621"/>
        <rFont val="Golos Text"/>
        <family val="2"/>
        <charset val="204"/>
      </rPr>
      <t xml:space="preserve">
С НДС </t>
    </r>
    <r>
      <rPr>
        <sz val="10"/>
        <color rgb="FF2EB65A"/>
        <rFont val="Golos Text"/>
        <charset val="204"/>
      </rPr>
      <t>+</t>
    </r>
    <r>
      <rPr>
        <b/>
        <sz val="10"/>
        <color rgb="FF2EB65A"/>
        <rFont val="Golos Text"/>
        <charset val="204"/>
      </rPr>
      <t>25%</t>
    </r>
  </si>
  <si>
    <t>Брусок стр. сухой хв. 20х30х3000 класс АВ</t>
  </si>
  <si>
    <t>Брус обрезной е/в хв. 80х100х6000 ГОСТ 1 сорт.</t>
  </si>
  <si>
    <t>Брус обрезной е/в хв. 80х150х6000 ГОСТ 1 сорт.</t>
  </si>
  <si>
    <t>Брус обрезной е/в хв. 80х200х6000 ГОСТ 1 сорт.</t>
  </si>
  <si>
    <t>info@woodbest.ru</t>
  </si>
  <si>
    <t>Доска стр. сухая хв. 45х140х6000 класс АВ</t>
  </si>
  <si>
    <t>Доска стр. сухая хв. 45х190х6000 класс АВ</t>
  </si>
  <si>
    <t>Доска обрезная е/в хв. 25х100х6000 сорт 2</t>
  </si>
  <si>
    <t>Доска обрезная е/в хв. 25х150х6000 сорт 2</t>
  </si>
  <si>
    <t xml:space="preserve">https://woodbest.ru/
</t>
  </si>
  <si>
    <t xml:space="preserve">8 (495) 130-02-26
8 (931) 009-89-87
</t>
  </si>
  <si>
    <r>
      <t xml:space="preserve">        </t>
    </r>
    <r>
      <rPr>
        <b/>
        <sz val="10"/>
        <color theme="1" tint="0.14999847407452621"/>
        <rFont val="Golos Text"/>
        <family val="2"/>
        <charset val="204"/>
      </rPr>
      <t>Склад:</t>
    </r>
    <r>
      <rPr>
        <sz val="10"/>
        <color theme="1" tint="0.14999847407452621"/>
        <rFont val="Golos Text"/>
        <family val="2"/>
        <charset val="204"/>
      </rPr>
      <t xml:space="preserve"> Московская область, г. Мытищи, Осташковское ш., 14, стр. 4</t>
    </r>
    <r>
      <rPr>
        <b/>
        <sz val="10"/>
        <color theme="1" tint="0.14999847407452621"/>
        <rFont val="Golos Text"/>
        <family val="2"/>
        <charset val="204"/>
      </rPr>
      <t xml:space="preserve">
        Производство: </t>
    </r>
    <r>
      <rPr>
        <sz val="10"/>
        <color theme="1" tint="0.14999847407452621"/>
        <rFont val="Golos Text"/>
        <family val="2"/>
        <charset val="204"/>
      </rPr>
      <t>Вологодская область, Харовск, улица Ленина, 66</t>
    </r>
  </si>
  <si>
    <t xml:space="preserve">        ИП "Шамхалов" ИНН 502918482740 ОКПО 0121377482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</si>
</sst>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₽&quot;"/>
    <numFmt numFmtId="165" formatCode="0.000"/>
    <numFmt numFmtId="166" formatCode="[&lt;=9999999]###\-####;\(###\)\ ###\-####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Golos Text"/>
      <family val="2"/>
      <charset val="204"/>
    </font>
    <font>
      <sz val="12"/>
      <color theme="1" tint="0.14999847407452621"/>
      <name val="Golos Text"/>
      <family val="2"/>
      <charset val="204"/>
    </font>
    <font>
      <b/>
      <sz val="12"/>
      <color theme="1" tint="0.14999847407452621"/>
      <name val="Montserrat"/>
      <charset val="204"/>
    </font>
    <font>
      <sz val="12"/>
      <color theme="1" tint="0.14999847407452621"/>
      <name val="Montserrat"/>
      <charset val="204"/>
    </font>
    <font>
      <sz val="11"/>
      <color theme="1" tint="0.14999847407452621"/>
      <name val="Golos Text"/>
      <family val="2"/>
      <charset val="204"/>
    </font>
    <font>
      <sz val="10"/>
      <color theme="1" tint="0.14999847407452621"/>
      <name val="Golos Text"/>
      <family val="2"/>
      <charset val="204"/>
    </font>
    <font>
      <sz val="10"/>
      <color theme="1"/>
      <name val="Golos Text"/>
      <family val="2"/>
      <charset val="204"/>
    </font>
    <font>
      <b/>
      <sz val="10"/>
      <color theme="1" tint="0.14999847407452621"/>
      <name val="Golos Text"/>
      <family val="2"/>
      <charset val="204"/>
    </font>
    <font>
      <b/>
      <sz val="30"/>
      <color rgb="FF2EB65A"/>
      <name val="Montserrat"/>
      <charset val="204"/>
    </font>
    <font>
      <sz val="8"/>
      <name val="Calibri"/>
      <family val="2"/>
      <scheme val="minor"/>
    </font>
    <font>
      <sz val="11"/>
      <color theme="1" tint="0.14999847407452621"/>
      <name val="Golos Text"/>
    </font>
    <font>
      <b/>
      <sz val="12"/>
      <color theme="1" tint="0.14999847407452621"/>
      <name val="Montserrat"/>
      <charset val="204"/>
    </font>
    <font>
      <sz val="10"/>
      <color rgb="FF2EB65A"/>
      <name val="Golos Text"/>
      <charset val="204"/>
    </font>
    <font>
      <b/>
      <sz val="10"/>
      <color rgb="FF2EB65A"/>
      <name val="Golos Text"/>
      <charset val="204"/>
    </font>
    <font>
      <sz val="11"/>
      <color theme="1" tint="0.14999847407452621"/>
      <name val="Golos Text"/>
      <charset val="204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3D78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left" vertical="center" indent="2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indent="2"/>
    </xf>
    <xf numFmtId="0" fontId="5" fillId="3" borderId="2" xfId="0" applyFont="1" applyFill="1" applyBorder="1" applyAlignment="1">
      <alignment horizontal="left" vertical="center" wrapText="1" indent="2"/>
    </xf>
    <xf numFmtId="0" fontId="8" fillId="2" borderId="0" xfId="0" applyFont="1" applyFill="1" applyBorder="1" applyAlignment="1">
      <alignment horizontal="left" vertical="top" wrapText="1"/>
    </xf>
    <xf numFmtId="0" fontId="0" fillId="2" borderId="0" xfId="0" applyFill="1"/>
    <xf numFmtId="164" fontId="7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6"/>
    </xf>
    <xf numFmtId="0" fontId="7" fillId="4" borderId="2" xfId="0" applyFont="1" applyFill="1" applyBorder="1" applyAlignment="1">
      <alignment horizontal="left" vertical="center" indent="6"/>
    </xf>
    <xf numFmtId="164" fontId="7" fillId="4" borderId="2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 indent="6"/>
    </xf>
    <xf numFmtId="0" fontId="7" fillId="2" borderId="2" xfId="0" applyFont="1" applyFill="1" applyBorder="1" applyAlignment="1">
      <alignment horizontal="left" vertical="center" wrapText="1" indent="6"/>
    </xf>
    <xf numFmtId="1" fontId="7" fillId="4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2" borderId="1" xfId="0" applyFill="1" applyBorder="1"/>
    <xf numFmtId="0" fontId="14" fillId="3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indent="6"/>
    </xf>
    <xf numFmtId="1" fontId="17" fillId="5" borderId="2" xfId="0" applyNumberFormat="1" applyFont="1" applyFill="1" applyBorder="1" applyAlignment="1">
      <alignment horizontal="center" vertical="center"/>
    </xf>
    <xf numFmtId="164" fontId="17" fillId="5" borderId="2" xfId="0" applyNumberFormat="1" applyFont="1" applyFill="1" applyBorder="1" applyAlignment="1">
      <alignment horizontal="center" vertical="center"/>
    </xf>
    <xf numFmtId="164" fontId="17" fillId="5" borderId="3" xfId="0" applyNumberFormat="1" applyFont="1" applyFill="1" applyBorder="1" applyAlignment="1">
      <alignment horizontal="center" vertical="center"/>
    </xf>
    <xf numFmtId="166" fontId="18" fillId="2" borderId="0" xfId="1" applyNumberFormat="1" applyFill="1" applyBorder="1" applyAlignment="1">
      <alignment horizontal="left" vertical="top" wrapText="1"/>
    </xf>
    <xf numFmtId="166" fontId="18" fillId="2" borderId="0" xfId="1" applyNumberFormat="1" applyFill="1" applyBorder="1" applyAlignment="1">
      <alignment horizontal="left" vertical="top" wrapText="1" indent="1"/>
    </xf>
    <xf numFmtId="0" fontId="5" fillId="3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 wrapText="1" indent="6"/>
    </xf>
    <xf numFmtId="165" fontId="7" fillId="6" borderId="2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0" fontId="0" fillId="6" borderId="0" xfId="0" applyFill="1"/>
    <xf numFmtId="0" fontId="13" fillId="6" borderId="2" xfId="0" applyFont="1" applyFill="1" applyBorder="1" applyAlignment="1">
      <alignment horizontal="left" vertical="center" wrapText="1" indent="6"/>
    </xf>
    <xf numFmtId="165" fontId="13" fillId="6" borderId="2" xfId="0" applyNumberFormat="1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7" borderId="2" xfId="0" applyFont="1" applyFill="1" applyBorder="1" applyAlignment="1">
      <alignment horizontal="left" vertical="center" indent="6"/>
    </xf>
    <xf numFmtId="165" fontId="7" fillId="7" borderId="2" xfId="0" applyNumberFormat="1" applyFont="1" applyFill="1" applyBorder="1" applyAlignment="1">
      <alignment horizontal="center" vertical="center"/>
    </xf>
    <xf numFmtId="164" fontId="7" fillId="7" borderId="2" xfId="0" applyNumberFormat="1" applyFont="1" applyFill="1" applyBorder="1" applyAlignment="1">
      <alignment horizontal="center" vertical="center"/>
    </xf>
    <xf numFmtId="0" fontId="0" fillId="7" borderId="0" xfId="0" applyFill="1"/>
    <xf numFmtId="0" fontId="13" fillId="7" borderId="2" xfId="0" applyFont="1" applyFill="1" applyBorder="1" applyAlignment="1">
      <alignment horizontal="left" vertical="center" indent="6"/>
    </xf>
    <xf numFmtId="165" fontId="13" fillId="7" borderId="2" xfId="0" applyNumberFormat="1" applyFont="1" applyFill="1" applyBorder="1" applyAlignment="1">
      <alignment horizontal="center" vertical="center"/>
    </xf>
    <xf numFmtId="164" fontId="13" fillId="7" borderId="2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94"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family val="2"/>
        <charset val="204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/>
        <horizontal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" formatCode="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>
        <left style="medium">
          <color theme="0"/>
        </left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>
        <left style="medium">
          <color theme="0"/>
        </left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1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5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ы 1" pivot="0" count="2" xr9:uid="{00000000-0011-0000-FFFF-FFFF00000000}">
      <tableStyleElement type="firstRowStripe" dxfId="93"/>
      <tableStyleElement type="secondRowStripe" dxfId="92"/>
    </tableStyle>
    <tableStyle name="Стиль таблицы 2" pivot="0" count="2" xr9:uid="{00000000-0011-0000-FFFF-FFFF01000000}">
      <tableStyleElement type="firstRowStripe" dxfId="91"/>
      <tableStyleElement type="secondRowStripe" dxfId="90"/>
    </tableStyle>
  </tableStyles>
  <colors>
    <mruColors>
      <color rgb="FFF2F2F2"/>
      <color rgb="FFDEDEDE"/>
      <color rgb="FFECECEC"/>
      <color rgb="FF2EB65A"/>
      <color rgb="FF63D78A"/>
      <color rgb="FF3BCD6C"/>
      <color rgb="FF94E4AF"/>
      <color rgb="FF79DD9A"/>
      <color rgb="FF32C4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2831507</xdr:colOff>
      <xdr:row>0</xdr:row>
      <xdr:rowOff>168088</xdr:rowOff>
    </xdr:from>
    <xdr:to>
      <xdr:col>6</xdr:col>
      <xdr:colOff>23431</xdr:colOff>
      <xdr:row>2</xdr:row>
      <xdr:rowOff>442408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31507" y="168088"/>
          <a:ext cx="10784659" cy="935467"/>
        </a:xfrm>
        <a:prstGeom prst="rect">
          <a:avLst/>
        </a:prstGeom>
        <a:solidFill>
          <a:srgbClr val="3BCD6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 </a:t>
          </a:r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Прайс-лист</a:t>
          </a:r>
          <a:endParaRPr lang="ru-RU" sz="1100" b="1">
            <a:latin typeface="Montserrat" panose="00000500000000000000" pitchFamily="2" charset="-52"/>
          </a:endParaRPr>
        </a:p>
      </xdr:txBody>
    </xdr:sp>
    <xdr:clientData/>
  </xdr:twoCellAnchor>
  <xdr:twoCellAnchor editAs="oneCell">
    <xdr:from>
      <xdr:col>0</xdr:col>
      <xdr:colOff>236219</xdr:colOff>
      <xdr:row>1</xdr:row>
      <xdr:rowOff>27214</xdr:rowOff>
    </xdr:from>
    <xdr:to>
      <xdr:col>0</xdr:col>
      <xdr:colOff>2556273</xdr:colOff>
      <xdr:row>2</xdr:row>
      <xdr:rowOff>128816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6219" y="462643"/>
          <a:ext cx="2320054" cy="34653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137117</xdr:colOff>
      <xdr:row>4</xdr:row>
      <xdr:rowOff>6856</xdr:rowOff>
    </xdr:from>
    <xdr:to>
      <xdr:col>0</xdr:col>
      <xdr:colOff>277794</xdr:colOff>
      <xdr:row>4</xdr:row>
      <xdr:rowOff>177855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17" y="1694142"/>
          <a:ext cx="140677" cy="170999"/>
        </a:xfrm>
        <a:prstGeom prst="rect">
          <a:avLst/>
        </a:prstGeom>
      </xdr:spPr>
    </xdr:pic>
    <xdr:clientData/>
  </xdr:twoCellAnchor>
  <xdr:twoCellAnchor editAs="oneCell">
    <xdr:from>
      <xdr:col>2</xdr:col>
      <xdr:colOff>1084626</xdr:colOff>
      <xdr:row>4</xdr:row>
      <xdr:rowOff>13628</xdr:rowOff>
    </xdr:from>
    <xdr:to>
      <xdr:col>2</xdr:col>
      <xdr:colOff>1234348</xdr:colOff>
      <xdr:row>4</xdr:row>
      <xdr:rowOff>160168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751" y="1680503"/>
          <a:ext cx="149722" cy="146540"/>
        </a:xfrm>
        <a:prstGeom prst="rect">
          <a:avLst/>
        </a:prstGeom>
      </xdr:spPr>
    </xdr:pic>
    <xdr:clientData/>
  </xdr:twoCellAnchor>
  <xdr:twoCellAnchor editAs="oneCell">
    <xdr:from>
      <xdr:col>3</xdr:col>
      <xdr:colOff>1342755</xdr:colOff>
      <xdr:row>4</xdr:row>
      <xdr:rowOff>0</xdr:rowOff>
    </xdr:from>
    <xdr:to>
      <xdr:col>3</xdr:col>
      <xdr:colOff>1509370</xdr:colOff>
      <xdr:row>4</xdr:row>
      <xdr:rowOff>171450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855" y="1666875"/>
          <a:ext cx="166615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4</xdr:row>
      <xdr:rowOff>21373</xdr:rowOff>
    </xdr:from>
    <xdr:to>
      <xdr:col>5</xdr:col>
      <xdr:colOff>33078</xdr:colOff>
      <xdr:row>4</xdr:row>
      <xdr:rowOff>161924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688248"/>
          <a:ext cx="156903" cy="140551"/>
        </a:xfrm>
        <a:prstGeom prst="rect">
          <a:avLst/>
        </a:prstGeom>
      </xdr:spPr>
    </xdr:pic>
    <xdr:clientData/>
  </xdr:twoCellAnchor>
  <xdr:twoCellAnchor editAs="oneCell">
    <xdr:from>
      <xdr:col>1</xdr:col>
      <xdr:colOff>1073109</xdr:colOff>
      <xdr:row>3</xdr:row>
      <xdr:rowOff>295424</xdr:rowOff>
    </xdr:from>
    <xdr:to>
      <xdr:col>1</xdr:col>
      <xdr:colOff>1231571</xdr:colOff>
      <xdr:row>4</xdr:row>
      <xdr:rowOff>156706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231" y="1686902"/>
          <a:ext cx="158462" cy="159456"/>
        </a:xfrm>
        <a:prstGeom prst="rect">
          <a:avLst/>
        </a:prstGeom>
      </xdr:spPr>
    </xdr:pic>
    <xdr:clientData/>
  </xdr:twoCellAnchor>
  <xdr:twoCellAnchor editAs="oneCell">
    <xdr:from>
      <xdr:col>0</xdr:col>
      <xdr:colOff>64545</xdr:colOff>
      <xdr:row>7</xdr:row>
      <xdr:rowOff>81439</xdr:rowOff>
    </xdr:from>
    <xdr:to>
      <xdr:col>0</xdr:col>
      <xdr:colOff>502023</xdr:colOff>
      <xdr:row>7</xdr:row>
      <xdr:rowOff>362828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5" y="2878427"/>
          <a:ext cx="437478" cy="281389"/>
        </a:xfrm>
        <a:prstGeom prst="rect">
          <a:avLst/>
        </a:prstGeom>
      </xdr:spPr>
    </xdr:pic>
    <xdr:clientData/>
  </xdr:twoCellAnchor>
  <xdr:twoCellAnchor editAs="oneCell">
    <xdr:from>
      <xdr:col>0</xdr:col>
      <xdr:colOff>74022</xdr:colOff>
      <xdr:row>12</xdr:row>
      <xdr:rowOff>74142</xdr:rowOff>
    </xdr:from>
    <xdr:to>
      <xdr:col>0</xdr:col>
      <xdr:colOff>477882</xdr:colOff>
      <xdr:row>12</xdr:row>
      <xdr:rowOff>350521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" y="5095178"/>
          <a:ext cx="403860" cy="276379"/>
        </a:xfrm>
        <a:prstGeom prst="rect">
          <a:avLst/>
        </a:prstGeom>
      </xdr:spPr>
    </xdr:pic>
    <xdr:clientData/>
  </xdr:twoCellAnchor>
  <xdr:twoCellAnchor editAs="oneCell">
    <xdr:from>
      <xdr:col>0</xdr:col>
      <xdr:colOff>63061</xdr:colOff>
      <xdr:row>14</xdr:row>
      <xdr:rowOff>83099</xdr:rowOff>
    </xdr:from>
    <xdr:to>
      <xdr:col>0</xdr:col>
      <xdr:colOff>495986</xdr:colOff>
      <xdr:row>14</xdr:row>
      <xdr:rowOff>367863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61" y="5706133"/>
          <a:ext cx="432925" cy="284764"/>
        </a:xfrm>
        <a:prstGeom prst="rect">
          <a:avLst/>
        </a:prstGeom>
      </xdr:spPr>
    </xdr:pic>
    <xdr:clientData/>
  </xdr:twoCellAnchor>
  <xdr:twoCellAnchor editAs="oneCell">
    <xdr:from>
      <xdr:col>0</xdr:col>
      <xdr:colOff>92766</xdr:colOff>
      <xdr:row>15</xdr:row>
      <xdr:rowOff>72681</xdr:rowOff>
    </xdr:from>
    <xdr:to>
      <xdr:col>0</xdr:col>
      <xdr:colOff>479258</xdr:colOff>
      <xdr:row>15</xdr:row>
      <xdr:rowOff>364434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" y="6155429"/>
          <a:ext cx="386492" cy="291753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19</xdr:row>
      <xdr:rowOff>82621</xdr:rowOff>
    </xdr:from>
    <xdr:to>
      <xdr:col>0</xdr:col>
      <xdr:colOff>500057</xdr:colOff>
      <xdr:row>19</xdr:row>
      <xdr:rowOff>358589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7711586"/>
          <a:ext cx="437303" cy="275968"/>
        </a:xfrm>
        <a:prstGeom prst="rect">
          <a:avLst/>
        </a:prstGeom>
      </xdr:spPr>
    </xdr:pic>
    <xdr:clientData/>
  </xdr:twoCellAnchor>
  <xdr:twoCellAnchor editAs="oneCell">
    <xdr:from>
      <xdr:col>0</xdr:col>
      <xdr:colOff>98614</xdr:colOff>
      <xdr:row>21</xdr:row>
      <xdr:rowOff>89651</xdr:rowOff>
    </xdr:from>
    <xdr:to>
      <xdr:col>0</xdr:col>
      <xdr:colOff>485642</xdr:colOff>
      <xdr:row>21</xdr:row>
      <xdr:rowOff>349624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4" y="9029544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80686</xdr:colOff>
      <xdr:row>29</xdr:row>
      <xdr:rowOff>89648</xdr:rowOff>
    </xdr:from>
    <xdr:to>
      <xdr:col>0</xdr:col>
      <xdr:colOff>510990</xdr:colOff>
      <xdr:row>29</xdr:row>
      <xdr:rowOff>336708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6" y="10354236"/>
          <a:ext cx="430304" cy="2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73510</xdr:colOff>
      <xdr:row>30</xdr:row>
      <xdr:rowOff>81437</xdr:rowOff>
    </xdr:from>
    <xdr:to>
      <xdr:col>0</xdr:col>
      <xdr:colOff>510988</xdr:colOff>
      <xdr:row>30</xdr:row>
      <xdr:rowOff>362826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10" y="10785296"/>
          <a:ext cx="437478" cy="281389"/>
        </a:xfrm>
        <a:prstGeom prst="rect">
          <a:avLst/>
        </a:prstGeom>
      </xdr:spPr>
    </xdr:pic>
    <xdr:clientData/>
  </xdr:twoCellAnchor>
  <xdr:twoCellAnchor editAs="oneCell">
    <xdr:from>
      <xdr:col>0</xdr:col>
      <xdr:colOff>80682</xdr:colOff>
      <xdr:row>32</xdr:row>
      <xdr:rowOff>80682</xdr:rowOff>
    </xdr:from>
    <xdr:to>
      <xdr:col>0</xdr:col>
      <xdr:colOff>484542</xdr:colOff>
      <xdr:row>32</xdr:row>
      <xdr:rowOff>357061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" y="11663082"/>
          <a:ext cx="403860" cy="276379"/>
        </a:xfrm>
        <a:prstGeom prst="rect">
          <a:avLst/>
        </a:prstGeom>
      </xdr:spPr>
    </xdr:pic>
    <xdr:clientData/>
  </xdr:twoCellAnchor>
  <xdr:twoCellAnchor editAs="oneCell">
    <xdr:from>
      <xdr:col>0</xdr:col>
      <xdr:colOff>63061</xdr:colOff>
      <xdr:row>33</xdr:row>
      <xdr:rowOff>76297</xdr:rowOff>
    </xdr:from>
    <xdr:to>
      <xdr:col>0</xdr:col>
      <xdr:colOff>495986</xdr:colOff>
      <xdr:row>33</xdr:row>
      <xdr:rowOff>361061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61" y="12097968"/>
          <a:ext cx="432925" cy="284764"/>
        </a:xfrm>
        <a:prstGeom prst="rect">
          <a:avLst/>
        </a:prstGeom>
      </xdr:spPr>
    </xdr:pic>
    <xdr:clientData/>
  </xdr:twoCellAnchor>
  <xdr:twoCellAnchor editAs="oneCell">
    <xdr:from>
      <xdr:col>0</xdr:col>
      <xdr:colOff>98612</xdr:colOff>
      <xdr:row>34</xdr:row>
      <xdr:rowOff>89648</xdr:rowOff>
    </xdr:from>
    <xdr:to>
      <xdr:col>0</xdr:col>
      <xdr:colOff>485640</xdr:colOff>
      <xdr:row>34</xdr:row>
      <xdr:rowOff>349621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2" y="12550589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89651</xdr:colOff>
      <xdr:row>38</xdr:row>
      <xdr:rowOff>98612</xdr:rowOff>
    </xdr:from>
    <xdr:to>
      <xdr:col>0</xdr:col>
      <xdr:colOff>519955</xdr:colOff>
      <xdr:row>38</xdr:row>
      <xdr:rowOff>345672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1" y="14316636"/>
          <a:ext cx="430304" cy="2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40</xdr:row>
      <xdr:rowOff>69098</xdr:rowOff>
    </xdr:from>
    <xdr:to>
      <xdr:col>0</xdr:col>
      <xdr:colOff>510988</xdr:colOff>
      <xdr:row>40</xdr:row>
      <xdr:rowOff>367553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15219451"/>
          <a:ext cx="448234" cy="298455"/>
        </a:xfrm>
        <a:prstGeom prst="rect">
          <a:avLst/>
        </a:prstGeom>
      </xdr:spPr>
    </xdr:pic>
    <xdr:clientData/>
  </xdr:twoCellAnchor>
  <xdr:twoCellAnchor editAs="oneCell">
    <xdr:from>
      <xdr:col>0</xdr:col>
      <xdr:colOff>89646</xdr:colOff>
      <xdr:row>43</xdr:row>
      <xdr:rowOff>89648</xdr:rowOff>
    </xdr:from>
    <xdr:to>
      <xdr:col>0</xdr:col>
      <xdr:colOff>476674</xdr:colOff>
      <xdr:row>43</xdr:row>
      <xdr:rowOff>349621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6" y="16557813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58</xdr:row>
      <xdr:rowOff>77760</xdr:rowOff>
    </xdr:from>
    <xdr:to>
      <xdr:col>0</xdr:col>
      <xdr:colOff>510989</xdr:colOff>
      <xdr:row>58</xdr:row>
      <xdr:rowOff>357248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23134984"/>
          <a:ext cx="448235" cy="279488"/>
        </a:xfrm>
        <a:prstGeom prst="rect">
          <a:avLst/>
        </a:prstGeom>
      </xdr:spPr>
    </xdr:pic>
    <xdr:clientData/>
  </xdr:twoCellAnchor>
  <xdr:twoCellAnchor editAs="oneCell">
    <xdr:from>
      <xdr:col>0</xdr:col>
      <xdr:colOff>53790</xdr:colOff>
      <xdr:row>71</xdr:row>
      <xdr:rowOff>71717</xdr:rowOff>
    </xdr:from>
    <xdr:to>
      <xdr:col>0</xdr:col>
      <xdr:colOff>511763</xdr:colOff>
      <xdr:row>71</xdr:row>
      <xdr:rowOff>349624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0" y="28839458"/>
          <a:ext cx="457973" cy="277907"/>
        </a:xfrm>
        <a:prstGeom prst="rect">
          <a:avLst/>
        </a:prstGeom>
      </xdr:spPr>
    </xdr:pic>
    <xdr:clientData/>
  </xdr:twoCellAnchor>
  <xdr:twoCellAnchor editAs="oneCell">
    <xdr:from>
      <xdr:col>0</xdr:col>
      <xdr:colOff>71716</xdr:colOff>
      <xdr:row>82</xdr:row>
      <xdr:rowOff>57170</xdr:rowOff>
    </xdr:from>
    <xdr:to>
      <xdr:col>0</xdr:col>
      <xdr:colOff>502022</xdr:colOff>
      <xdr:row>82</xdr:row>
      <xdr:rowOff>375739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6" y="32778346"/>
          <a:ext cx="430306" cy="318569"/>
        </a:xfrm>
        <a:prstGeom prst="rect">
          <a:avLst/>
        </a:prstGeom>
      </xdr:spPr>
    </xdr:pic>
    <xdr:clientData/>
  </xdr:twoCellAnchor>
  <xdr:twoCellAnchor editAs="oneCell">
    <xdr:from>
      <xdr:col>0</xdr:col>
      <xdr:colOff>62755</xdr:colOff>
      <xdr:row>92</xdr:row>
      <xdr:rowOff>59529</xdr:rowOff>
    </xdr:from>
    <xdr:to>
      <xdr:col>0</xdr:col>
      <xdr:colOff>510988</xdr:colOff>
      <xdr:row>92</xdr:row>
      <xdr:rowOff>385853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5" y="37173411"/>
          <a:ext cx="448233" cy="326324"/>
        </a:xfrm>
        <a:prstGeom prst="rect">
          <a:avLst/>
        </a:prstGeom>
      </xdr:spPr>
    </xdr:pic>
    <xdr:clientData/>
  </xdr:twoCellAnchor>
  <xdr:twoCellAnchor editAs="oneCell">
    <xdr:from>
      <xdr:col>0</xdr:col>
      <xdr:colOff>143436</xdr:colOff>
      <xdr:row>101</xdr:row>
      <xdr:rowOff>50465</xdr:rowOff>
    </xdr:from>
    <xdr:to>
      <xdr:col>0</xdr:col>
      <xdr:colOff>457202</xdr:colOff>
      <xdr:row>101</xdr:row>
      <xdr:rowOff>385481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36" y="41117783"/>
          <a:ext cx="313766" cy="335016"/>
        </a:xfrm>
        <a:prstGeom prst="rect">
          <a:avLst/>
        </a:prstGeom>
      </xdr:spPr>
    </xdr:pic>
    <xdr:clientData/>
  </xdr:twoCellAnchor>
  <xdr:twoCellAnchor editAs="oneCell">
    <xdr:from>
      <xdr:col>0</xdr:col>
      <xdr:colOff>71717</xdr:colOff>
      <xdr:row>111</xdr:row>
      <xdr:rowOff>53789</xdr:rowOff>
    </xdr:from>
    <xdr:to>
      <xdr:col>0</xdr:col>
      <xdr:colOff>493424</xdr:colOff>
      <xdr:row>111</xdr:row>
      <xdr:rowOff>385483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7" y="45513813"/>
          <a:ext cx="421707" cy="3316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66669</xdr:colOff>
      <xdr:row>125</xdr:row>
      <xdr:rowOff>44823</xdr:rowOff>
    </xdr:from>
    <xdr:to>
      <xdr:col>0</xdr:col>
      <xdr:colOff>397036</xdr:colOff>
      <xdr:row>125</xdr:row>
      <xdr:rowOff>397566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69" y="53398430"/>
          <a:ext cx="330367" cy="352743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135</xdr:row>
      <xdr:rowOff>54312</xdr:rowOff>
    </xdr:from>
    <xdr:to>
      <xdr:col>0</xdr:col>
      <xdr:colOff>510209</xdr:colOff>
      <xdr:row>135</xdr:row>
      <xdr:rowOff>377517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54865303"/>
          <a:ext cx="443948" cy="323205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144</xdr:row>
      <xdr:rowOff>45544</xdr:rowOff>
    </xdr:from>
    <xdr:to>
      <xdr:col>0</xdr:col>
      <xdr:colOff>530088</xdr:colOff>
      <xdr:row>144</xdr:row>
      <xdr:rowOff>387043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58852066"/>
          <a:ext cx="463827" cy="341499"/>
        </a:xfrm>
        <a:prstGeom prst="rect">
          <a:avLst/>
        </a:prstGeom>
      </xdr:spPr>
    </xdr:pic>
    <xdr:clientData/>
  </xdr:twoCellAnchor>
  <xdr:twoCellAnchor editAs="oneCell">
    <xdr:from>
      <xdr:col>0</xdr:col>
      <xdr:colOff>53010</xdr:colOff>
      <xdr:row>151</xdr:row>
      <xdr:rowOff>63701</xdr:rowOff>
    </xdr:from>
    <xdr:to>
      <xdr:col>0</xdr:col>
      <xdr:colOff>530088</xdr:colOff>
      <xdr:row>151</xdr:row>
      <xdr:rowOff>351032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0" y="61337466"/>
          <a:ext cx="477078" cy="287331"/>
        </a:xfrm>
        <a:prstGeom prst="rect">
          <a:avLst/>
        </a:prstGeom>
      </xdr:spPr>
    </xdr:pic>
    <xdr:clientData/>
  </xdr:twoCellAnchor>
  <xdr:twoCellAnchor editAs="oneCell">
    <xdr:from>
      <xdr:col>0</xdr:col>
      <xdr:colOff>66260</xdr:colOff>
      <xdr:row>160</xdr:row>
      <xdr:rowOff>59634</xdr:rowOff>
    </xdr:from>
    <xdr:to>
      <xdr:col>0</xdr:col>
      <xdr:colOff>510208</xdr:colOff>
      <xdr:row>160</xdr:row>
      <xdr:rowOff>382839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65969321"/>
          <a:ext cx="443948" cy="323205"/>
        </a:xfrm>
        <a:prstGeom prst="rect">
          <a:avLst/>
        </a:prstGeom>
      </xdr:spPr>
    </xdr:pic>
    <xdr:clientData/>
  </xdr:twoCellAnchor>
  <xdr:twoCellAnchor editAs="oneCell">
    <xdr:from>
      <xdr:col>0</xdr:col>
      <xdr:colOff>145774</xdr:colOff>
      <xdr:row>167</xdr:row>
      <xdr:rowOff>59635</xdr:rowOff>
    </xdr:from>
    <xdr:to>
      <xdr:col>0</xdr:col>
      <xdr:colOff>463466</xdr:colOff>
      <xdr:row>167</xdr:row>
      <xdr:rowOff>398844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4" y="69076957"/>
          <a:ext cx="317692" cy="339209"/>
        </a:xfrm>
        <a:prstGeom prst="rect">
          <a:avLst/>
        </a:prstGeom>
      </xdr:spPr>
    </xdr:pic>
    <xdr:clientData/>
  </xdr:twoCellAnchor>
  <xdr:twoCellAnchor editAs="oneCell">
    <xdr:from>
      <xdr:col>0</xdr:col>
      <xdr:colOff>5851878</xdr:colOff>
      <xdr:row>4</xdr:row>
      <xdr:rowOff>0</xdr:rowOff>
    </xdr:from>
    <xdr:to>
      <xdr:col>0</xdr:col>
      <xdr:colOff>6052161</xdr:colOff>
      <xdr:row>4</xdr:row>
      <xdr:rowOff>152200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878" y="1666875"/>
          <a:ext cx="200283" cy="152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117233</xdr:colOff>
      <xdr:row>180</xdr:row>
      <xdr:rowOff>14656</xdr:rowOff>
    </xdr:from>
    <xdr:to>
      <xdr:col>0</xdr:col>
      <xdr:colOff>437798</xdr:colOff>
      <xdr:row>180</xdr:row>
      <xdr:rowOff>410308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242D2E2-7146-4951-BDB2-83ADAC1BD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3" y="76251291"/>
          <a:ext cx="320565" cy="3956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0000000}" name="Таблица20" displayName="Таблица20" ref="A7:F39" totalsRowShown="0" headerRowDxfId="89" dataDxfId="87" headerRowBorderDxfId="88">
  <autoFilter ref="A7:F39" xr:uid="{00000000-0009-0000-0100-000014000000}"/>
  <tableColumns count="6">
    <tableColumn id="1" xr3:uid="{00000000-0010-0000-0000-000001000000}" name="Отделочные материалы из хвои" dataDxfId="86"/>
    <tableColumn id="2" xr3:uid="{00000000-0010-0000-0000-000002000000}" name="шт в м2" dataDxfId="85"/>
    <tableColumn id="3" xr3:uid="{00000000-0010-0000-0000-000003000000}" name="шт в м3" dataDxfId="84"/>
    <tableColumn id="4" xr3:uid="{00000000-0010-0000-0000-000004000000}" name="цена за шт" dataDxfId="83">
      <calculatedColumnFormula>Таблица20[[#This Row],[цена за м2]]/Таблица20[[#This Row],[шт в м2]]</calculatedColumnFormula>
    </tableColumn>
    <tableColumn id="7" xr3:uid="{00000000-0010-0000-0000-000007000000}" name="цена за м2" dataDxfId="82"/>
    <tableColumn id="5" xr3:uid="{24437588-B717-4CBD-A180-3819215B24E1}" name="цена за м3" dataDxfId="81">
      <calculatedColumnFormula>Таблица20[[#This Row],[цена за шт]]*Таблица20[[#This Row],[шт в м3]]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F0FCF5-6DDB-4AA2-A59D-EE454C4DE634}" name="Таблица292" displayName="Таблица292" ref="A180:F187" totalsRowShown="0" headerRowDxfId="8" dataDxfId="6" headerRowBorderDxfId="7">
  <autoFilter ref="A180:F187" xr:uid="{C1F0FCF5-6DDB-4AA2-A59D-EE454C4DE634}"/>
  <tableColumns count="6">
    <tableColumn id="1" xr3:uid="{BAC6A236-4D72-4867-8907-C79C98304073}" name="Антисептирование и Огнебиозащита" dataDxfId="5"/>
    <tableColumn id="2" xr3:uid="{46EC47D0-02E3-4E46-88CF-C9F5AEC72A49}" name="20-25мм" dataDxfId="4"/>
    <tableColumn id="3" xr3:uid="{50078A7E-F087-4797-92E4-4C7B6512F70B}" name="30-40мм" dataDxfId="3"/>
    <tableColumn id="4" xr3:uid="{C5920DF9-15B7-462F-BF4F-275A674DFF13}" name="45-50мм" dataDxfId="2"/>
    <tableColumn id="5" xr3:uid="{C4B3BCB4-A7AA-4C3E-BFD5-74C038A0FD69}" name="75-100мм" dataDxfId="1"/>
    <tableColumn id="6" xr3:uid="{FD211096-7698-483F-A44B-F6AB2F3295D5}" name="145-200мм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1000000}" name="Таблица21" displayName="Таблица21" ref="A40:F70" totalsRowShown="0" headerRowDxfId="80" dataDxfId="78" headerRowBorderDxfId="79">
  <autoFilter ref="A40:F70" xr:uid="{00000000-0009-0000-0100-000015000000}"/>
  <tableColumns count="6">
    <tableColumn id="1" xr3:uid="{00000000-0010-0000-0100-000001000000}" name="Отделочные материалы из лиственницы" dataDxfId="77"/>
    <tableColumn id="2" xr3:uid="{00000000-0010-0000-0100-000002000000}" name="шт в м2" dataDxfId="76"/>
    <tableColumn id="3" xr3:uid="{00000000-0010-0000-0100-000003000000}" name="шт в м3" dataDxfId="75"/>
    <tableColumn id="4" xr3:uid="{00000000-0010-0000-0100-000004000000}" name="цена за шт" dataDxfId="74">
      <calculatedColumnFormula>Таблица21[[#This Row],[цена за м2]]/Таблица21[[#This Row],[шт в м2]]</calculatedColumnFormula>
    </tableColumn>
    <tableColumn id="5" xr3:uid="{00000000-0010-0000-0100-000005000000}" name="цена за м2" dataDxfId="73"/>
    <tableColumn id="6" xr3:uid="{6C9B43D7-50A5-4F24-8394-5143BD371D87}" name="цена за м3" dataDxfId="72">
      <calculatedColumnFormula>Таблица21[[#This Row],[цена за шт]]*Таблица21[[#This Row],[шт в м3]]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2000000}" name="Таблица22" displayName="Таблица22" ref="A71:F91" totalsRowShown="0" headerRowDxfId="71" dataDxfId="69" headerRowBorderDxfId="70">
  <autoFilter ref="A71:F91" xr:uid="{00000000-0009-0000-0100-000016000000}"/>
  <tableColumns count="6">
    <tableColumn id="1" xr3:uid="{00000000-0010-0000-0200-000001000000}" name="Пиломатериал строганый сухой камерной сушки" dataDxfId="68"/>
    <tableColumn id="2" xr3:uid="{00000000-0010-0000-0200-000002000000}" name="шт в м2" dataDxfId="67"/>
    <tableColumn id="3" xr3:uid="{00000000-0010-0000-0200-000003000000}" name="шт в м3" dataDxfId="66"/>
    <tableColumn id="4" xr3:uid="{00000000-0010-0000-0200-000004000000}" name="цена за шт" dataDxfId="65">
      <calculatedColumnFormula>Таблица22[[#This Row],[цена за м3]]/Таблица22[[#This Row],[шт в м3]]</calculatedColumnFormula>
    </tableColumn>
    <tableColumn id="5" xr3:uid="{00000000-0010-0000-0200-000005000000}" name="цена за м2" dataDxfId="64">
      <calculatedColumnFormula>Таблица22[[#This Row],[цена за шт]]*Таблица22[[#This Row],[шт в м2]]</calculatedColumnFormula>
    </tableColumn>
    <tableColumn id="6" xr3:uid="{E34E5E9F-AF1D-4729-A976-51342BFE1552}" name="цена за м3" dataDxfId="6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3000000}" name="Таблица23" displayName="Таблица23" ref="A92:F110" totalsRowShown="0" headerRowDxfId="62" dataDxfId="60" headerRowBorderDxfId="61">
  <autoFilter ref="A92:F110" xr:uid="{00000000-0009-0000-0100-000017000000}"/>
  <tableColumns count="6">
    <tableColumn id="1" xr3:uid="{00000000-0010-0000-0300-000001000000}" name="Пиломатериал строганый естественной сушки" dataDxfId="59"/>
    <tableColumn id="2" xr3:uid="{00000000-0010-0000-0300-000002000000}" name="шт в м2" dataDxfId="58"/>
    <tableColumn id="3" xr3:uid="{00000000-0010-0000-0300-000003000000}" name="шт в м3" dataDxfId="57"/>
    <tableColumn id="4" xr3:uid="{00000000-0010-0000-0300-000004000000}" name="цена за шт" dataDxfId="56">
      <calculatedColumnFormula>Таблица23[[#This Row],[цена за м3]]/Таблица23[[#This Row],[шт в м3]]</calculatedColumnFormula>
    </tableColumn>
    <tableColumn id="5" xr3:uid="{00000000-0010-0000-0300-000005000000}" name="цена за м2" dataDxfId="55">
      <calculatedColumnFormula>Таблица23[[#This Row],[цена за шт]]*Таблица23[[#This Row],[шт в м2]]</calculatedColumnFormula>
    </tableColumn>
    <tableColumn id="6" xr3:uid="{84051F68-4A08-412D-8DB1-7F6CF3E8F00A}" name="цена за м3" dataDxfId="54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4000000}" name="Таблица24" displayName="Таблица24" ref="A111:F124" totalsRowShown="0" headerRowDxfId="53" dataDxfId="51" headerRowBorderDxfId="52">
  <autoFilter ref="A111:F124" xr:uid="{00000000-0009-0000-0100-000018000000}"/>
  <tableColumns count="6">
    <tableColumn id="1" xr3:uid="{00000000-0010-0000-0400-000001000000}" name="Брусок строганый камерной сушки" dataDxfId="50"/>
    <tableColumn id="2" xr3:uid="{00000000-0010-0000-0400-000002000000}" name="шт в м2" dataDxfId="49"/>
    <tableColumn id="3" xr3:uid="{00000000-0010-0000-0400-000003000000}" name="шт в м3" dataDxfId="48"/>
    <tableColumn id="4" xr3:uid="{00000000-0010-0000-0400-000004000000}" name="цена за шт" dataDxfId="47">
      <calculatedColumnFormula>Таблица24[[#This Row],[цена за м3]]/Таблица24[[#This Row],[шт в м3]]</calculatedColumnFormula>
    </tableColumn>
    <tableColumn id="5" xr3:uid="{00000000-0010-0000-0400-000005000000}" name="цена за м2" dataDxfId="46">
      <calculatedColumnFormula>Таблица24[[#This Row],[цена за шт]]*Таблица24[[#This Row],[шт в м2]]</calculatedColumnFormula>
    </tableColumn>
    <tableColumn id="6" xr3:uid="{D5665428-0681-4924-87C4-69E806CCA40A}" name="цена за м3" dataDxfId="45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5000000}" name="Таблица25" displayName="Таблица25" ref="A125:F143" totalsRowShown="0" headerRowDxfId="44" dataDxfId="42" headerRowBorderDxfId="43">
  <autoFilter ref="A125:F143" xr:uid="{00000000-0009-0000-0100-000019000000}"/>
  <tableColumns count="6">
    <tableColumn id="1" xr3:uid="{00000000-0010-0000-0500-000001000000}" name="Обрезной пиломатериал естественной влажности ГОСТ 1 сорт" dataDxfId="41"/>
    <tableColumn id="2" xr3:uid="{00000000-0010-0000-0500-000002000000}" name="шт в м2" dataDxfId="40"/>
    <tableColumn id="3" xr3:uid="{00000000-0010-0000-0500-000003000000}" name="шт в м3" dataDxfId="39"/>
    <tableColumn id="4" xr3:uid="{00000000-0010-0000-0500-000004000000}" name="цена за шт" dataDxfId="38">
      <calculatedColumnFormula>Таблица25[[#This Row],[цена за м3]]/Таблица25[[#This Row],[шт в м3]]</calculatedColumnFormula>
    </tableColumn>
    <tableColumn id="5" xr3:uid="{00000000-0010-0000-0500-000005000000}" name="цена за м2" dataDxfId="37">
      <calculatedColumnFormula>Таблица25[[#This Row],[цена за шт]]*Таблица25[[#This Row],[шт в м2]]</calculatedColumnFormula>
    </tableColumn>
    <tableColumn id="6" xr3:uid="{B3CE6DD3-E433-4F96-8A0D-360527C5DD00}" name="цена за м3" dataDxfId="36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6000000}" name="Таблица26" displayName="Таблица26" ref="A144:F159" totalsRowShown="0" headerRowDxfId="35" dataDxfId="33" headerRowBorderDxfId="34">
  <autoFilter ref="A144:F159" xr:uid="{00000000-0009-0000-0100-00001A000000}"/>
  <tableColumns count="6">
    <tableColumn id="1" xr3:uid="{00000000-0010-0000-0600-000001000000}" name="Обрезной пиломатериал камерной сушки ГОСТ 1 сорт" dataDxfId="32"/>
    <tableColumn id="2" xr3:uid="{00000000-0010-0000-0600-000002000000}" name="шт в м2" dataDxfId="31"/>
    <tableColumn id="3" xr3:uid="{00000000-0010-0000-0600-000003000000}" name="шт в м3" dataDxfId="30"/>
    <tableColumn id="4" xr3:uid="{00000000-0010-0000-0600-000004000000}" name="цена за шт" dataDxfId="29">
      <calculatedColumnFormula>Таблица26[[#This Row],[цена за м3]]/Таблица26[[#This Row],[шт в м3]]</calculatedColumnFormula>
    </tableColumn>
    <tableColumn id="5" xr3:uid="{00000000-0010-0000-0600-000005000000}" name="цена за м2" dataDxfId="28">
      <calculatedColumnFormula>Таблица26[[#This Row],[цена за шт]]*Таблица26[[#This Row],[шт в м2]]</calculatedColumnFormula>
    </tableColumn>
    <tableColumn id="6" xr3:uid="{776E41F7-EA74-4C94-9D4E-79A704E62828}" name="цена за м3" dataDxfId="2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7000000}" name="Таблица28" displayName="Таблица28" ref="A160:F166" totalsRowShown="0" headerRowDxfId="26" dataDxfId="24" headerRowBorderDxfId="25">
  <autoFilter ref="A160:F166" xr:uid="{00000000-0009-0000-0100-00001C000000}"/>
  <tableColumns count="6">
    <tableColumn id="1" xr3:uid="{00000000-0010-0000-0700-000001000000}" name="Обрезной пиломатериал естественной влажности 2 сорт." dataDxfId="23"/>
    <tableColumn id="2" xr3:uid="{00000000-0010-0000-0700-000002000000}" name="шт в м2" dataDxfId="22"/>
    <tableColumn id="3" xr3:uid="{00000000-0010-0000-0700-000003000000}" name="шт в м3" dataDxfId="21"/>
    <tableColumn id="4" xr3:uid="{00000000-0010-0000-0700-000004000000}" name="цена за шт" dataDxfId="20">
      <calculatedColumnFormula>Таблица28[[#This Row],[цена за м3]]/Таблица28[[#This Row],[шт в м3]]</calculatedColumnFormula>
    </tableColumn>
    <tableColumn id="5" xr3:uid="{00000000-0010-0000-0700-000005000000}" name="цена за м2" dataDxfId="19">
      <calculatedColumnFormula>Таблица28[[#This Row],[цена за шт]]*Таблица28[[#This Row],[шт в м2]]</calculatedColumnFormula>
    </tableColumn>
    <tableColumn id="6" xr3:uid="{8EF9AC2F-5D7C-44A2-86E6-4BDC7BF85304}" name="цена за м3" dataDxfId="18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8000000}" name="Таблица29" displayName="Таблица29" ref="A167:F179" totalsRowShown="0" headerRowDxfId="17" dataDxfId="15" headerRowBorderDxfId="16">
  <autoFilter ref="A167:F179" xr:uid="{00000000-0009-0000-0100-00001D000000}"/>
  <tableColumns count="6">
    <tableColumn id="1" xr3:uid="{00000000-0010-0000-0800-000001000000}" name="Клеёный брус строганый камерной сушки" dataDxfId="14"/>
    <tableColumn id="2" xr3:uid="{00000000-0010-0000-0800-000002000000}" name="шт в м2" dataDxfId="13"/>
    <tableColumn id="3" xr3:uid="{00000000-0010-0000-0800-000003000000}" name="шт в м3" dataDxfId="12"/>
    <tableColumn id="4" xr3:uid="{00000000-0010-0000-0800-000004000000}" name="цена за шт" dataDxfId="11">
      <calculatedColumnFormula>Таблица29[[#This Row],[цена за м3]]/Таблица29[[#This Row],[шт в м3]]</calculatedColumnFormula>
    </tableColumn>
    <tableColumn id="5" xr3:uid="{00000000-0010-0000-0800-000005000000}" name="цена за м2" dataDxfId="10">
      <calculatedColumnFormula>Таблица29[[#This Row],[цена за шт]]*Таблица29[[#This Row],[шт в м2]]</calculatedColumnFormula>
    </tableColumn>
    <tableColumn id="6" xr3:uid="{EED9CC09-B626-45AB-AF89-76363598C5D1}" name="цена за м3" dataDxfId="9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hyperlink" Target="mailto:info@woodbest.ru" TargetMode="External"/><Relationship Id="rId1" Type="http://schemas.openxmlformats.org/officeDocument/2006/relationships/hyperlink" Target="https://woodbest.ru/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drawing" Target="../drawings/drawing1.x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7"/>
  <sheetViews>
    <sheetView tabSelected="1" view="pageBreakPreview" zoomScale="70" zoomScaleNormal="70" zoomScaleSheetLayoutView="70" workbookViewId="0">
      <selection activeCell="M6" sqref="M6"/>
    </sheetView>
  </sheetViews>
  <sheetFormatPr defaultRowHeight="15"/>
  <cols>
    <col min="1" max="1" width="92.28515625" customWidth="1"/>
    <col min="2" max="3" width="19.85546875" bestFit="1" customWidth="1"/>
    <col min="4" max="4" width="24" customWidth="1"/>
    <col min="5" max="5" width="28.7109375" customWidth="1"/>
    <col min="6" max="6" width="23.5703125" bestFit="1" customWidth="1"/>
  </cols>
  <sheetData>
    <row r="1" spans="1:9" ht="34.15" customHeight="1">
      <c r="A1" s="52"/>
      <c r="B1" s="53"/>
      <c r="C1" s="53"/>
      <c r="D1" s="53"/>
      <c r="E1" s="53"/>
      <c r="F1" s="53"/>
      <c r="G1" s="53"/>
      <c r="H1" s="53"/>
      <c r="I1" s="53"/>
    </row>
    <row r="2" spans="1:9" ht="19.149999999999999" customHeight="1">
      <c r="A2" s="52"/>
      <c r="B2" s="53"/>
      <c r="C2" s="53"/>
      <c r="D2" s="53"/>
      <c r="E2" s="53"/>
      <c r="F2" s="53"/>
      <c r="G2" s="53"/>
      <c r="H2" s="53"/>
      <c r="I2" s="53"/>
    </row>
    <row r="3" spans="1:9" ht="55.9" customHeight="1">
      <c r="A3" s="52"/>
      <c r="B3" s="53"/>
      <c r="C3" s="53"/>
      <c r="D3" s="53"/>
      <c r="E3" s="53"/>
      <c r="F3" s="53"/>
      <c r="G3" s="53"/>
      <c r="H3" s="53"/>
      <c r="I3" s="53"/>
    </row>
    <row r="4" spans="1:9" ht="23.45" customHeight="1">
      <c r="A4" s="27" t="s">
        <v>197</v>
      </c>
      <c r="B4" s="3"/>
      <c r="C4" s="3"/>
      <c r="D4" s="3"/>
      <c r="E4" s="12"/>
      <c r="F4" s="12"/>
    </row>
    <row r="5" spans="1:9" ht="38.25">
      <c r="A5" s="11" t="s">
        <v>196</v>
      </c>
      <c r="B5" s="11" t="s">
        <v>184</v>
      </c>
      <c r="C5" s="11" t="s">
        <v>155</v>
      </c>
      <c r="D5" s="2" t="s">
        <v>195</v>
      </c>
      <c r="E5" s="34" t="s">
        <v>194</v>
      </c>
      <c r="F5" s="35" t="s">
        <v>189</v>
      </c>
    </row>
    <row r="6" spans="1:9" ht="18" customHeight="1" thickBot="1">
      <c r="A6" s="1"/>
      <c r="B6" s="4"/>
      <c r="C6" s="4"/>
      <c r="D6" s="4"/>
      <c r="E6" s="12"/>
      <c r="F6" s="28"/>
    </row>
    <row r="7" spans="1:9" ht="34.9" customHeight="1" thickBot="1">
      <c r="A7" s="5" t="s">
        <v>0</v>
      </c>
      <c r="B7" s="8" t="s">
        <v>146</v>
      </c>
      <c r="C7" s="7" t="s">
        <v>147</v>
      </c>
      <c r="D7" s="6" t="s">
        <v>148</v>
      </c>
      <c r="E7" s="7" t="s">
        <v>144</v>
      </c>
      <c r="F7" s="29" t="s">
        <v>145</v>
      </c>
    </row>
    <row r="8" spans="1:9" s="44" customFormat="1" ht="34.9" customHeight="1" thickBot="1">
      <c r="A8" s="16" t="s">
        <v>149</v>
      </c>
      <c r="B8" s="18">
        <v>1.1903999999999999</v>
      </c>
      <c r="C8" s="18">
        <v>74.403999999999996</v>
      </c>
      <c r="D8" s="17">
        <f>Таблица20[[#This Row],[цена за м2]]/Таблица20[[#This Row],[шт в м2]]</f>
        <v>512.43279569892479</v>
      </c>
      <c r="E8" s="17">
        <v>610</v>
      </c>
      <c r="F8" s="17">
        <f>Таблица20[[#This Row],[цена за шт]]*Таблица20[[#This Row],[шт в м3]]</f>
        <v>38127.0497311828</v>
      </c>
    </row>
    <row r="9" spans="1:9" s="44" customFormat="1" ht="34.9" customHeight="1" thickBot="1">
      <c r="A9" s="16" t="s">
        <v>150</v>
      </c>
      <c r="B9" s="18">
        <v>1.1903999999999999</v>
      </c>
      <c r="C9" s="18">
        <v>66.137</v>
      </c>
      <c r="D9" s="17">
        <f>Таблица20[[#This Row],[цена за м2]]/Таблица20[[#This Row],[шт в м2]]</f>
        <v>571.23655913978496</v>
      </c>
      <c r="E9" s="17">
        <v>680</v>
      </c>
      <c r="F9" s="17">
        <f>Таблица20[[#This Row],[цена за шт]]*Таблица20[[#This Row],[шт в м3]]</f>
        <v>37779.872311827959</v>
      </c>
    </row>
    <row r="10" spans="1:9" s="44" customFormat="1" ht="34.9" customHeight="1" thickBot="1">
      <c r="A10" s="16" t="s">
        <v>151</v>
      </c>
      <c r="B10" s="18">
        <v>1.1903999999999999</v>
      </c>
      <c r="C10" s="18">
        <v>55.689</v>
      </c>
      <c r="D10" s="17">
        <f>Таблица20[[#This Row],[цена за м2]]/Таблица20[[#This Row],[шт в м2]]</f>
        <v>646.8413978494624</v>
      </c>
      <c r="E10" s="17">
        <v>770</v>
      </c>
      <c r="F10" s="17">
        <f>Таблица20[[#This Row],[цена за шт]]*Таблица20[[#This Row],[шт в м3]]</f>
        <v>36021.950604838712</v>
      </c>
    </row>
    <row r="11" spans="1:9" s="44" customFormat="1" ht="34.9" customHeight="1" thickBot="1">
      <c r="A11" s="16" t="s">
        <v>152</v>
      </c>
      <c r="B11" s="18">
        <v>0.877</v>
      </c>
      <c r="C11" s="18">
        <v>41.771000000000001</v>
      </c>
      <c r="D11" s="17">
        <f>Таблица20[[#This Row],[цена за м2]]/Таблица20[[#This Row],[шт в м2]]</f>
        <v>877.99315849486891</v>
      </c>
      <c r="E11" s="17">
        <v>770</v>
      </c>
      <c r="F11" s="17">
        <f>Таблица20[[#This Row],[цена за шт]]*Таблица20[[#This Row],[шт в м3]]</f>
        <v>36674.652223489167</v>
      </c>
    </row>
    <row r="12" spans="1:9" s="44" customFormat="1" ht="34.9" customHeight="1" thickBot="1">
      <c r="A12" s="16" t="s">
        <v>153</v>
      </c>
      <c r="B12" s="18">
        <v>0.877</v>
      </c>
      <c r="C12" s="18">
        <v>31.327999999999999</v>
      </c>
      <c r="D12" s="17">
        <f>Таблица20[[#This Row],[цена за м2]]/Таблица20[[#This Row],[шт в м2]]</f>
        <v>1140.2508551881415</v>
      </c>
      <c r="E12" s="17">
        <v>1000</v>
      </c>
      <c r="F12" s="17">
        <f>Таблица20[[#This Row],[цена за шт]]*Таблица20[[#This Row],[шт в м3]]</f>
        <v>35721.778791334094</v>
      </c>
    </row>
    <row r="13" spans="1:9" s="40" customFormat="1" ht="34.9" customHeight="1" thickBot="1">
      <c r="A13" s="45" t="s">
        <v>157</v>
      </c>
      <c r="B13" s="46">
        <v>1.4490000000000001</v>
      </c>
      <c r="C13" s="46">
        <v>111.482</v>
      </c>
      <c r="D13" s="47">
        <f>Таблица20[[#This Row],[цена за м2]]/Таблица20[[#This Row],[шт в м2]]</f>
        <v>358.86818495514149</v>
      </c>
      <c r="E13" s="47">
        <v>520</v>
      </c>
      <c r="F13" s="47">
        <f>Таблица20[[#This Row],[цена за шт]]*Таблица20[[#This Row],[шт в м3]]</f>
        <v>40007.342995169085</v>
      </c>
    </row>
    <row r="14" spans="1:9" s="40" customFormat="1" ht="34.9" customHeight="1" thickBot="1">
      <c r="A14" s="45" t="s">
        <v>158</v>
      </c>
      <c r="B14" s="46">
        <v>1.19</v>
      </c>
      <c r="C14" s="46">
        <v>91.575000000000003</v>
      </c>
      <c r="D14" s="47">
        <f>Таблица20[[#This Row],[цена за м2]]/Таблица20[[#This Row],[шт в м2]]</f>
        <v>436.97478991596643</v>
      </c>
      <c r="E14" s="47">
        <v>520</v>
      </c>
      <c r="F14" s="47">
        <f>Таблица20[[#This Row],[цена за шт]]*Таблица20[[#This Row],[шт в м3]]</f>
        <v>40015.966386554624</v>
      </c>
    </row>
    <row r="15" spans="1:9" s="44" customFormat="1" ht="34.9" customHeight="1" thickBot="1">
      <c r="A15" s="16" t="s">
        <v>1</v>
      </c>
      <c r="B15" s="18">
        <v>1.85185185185</v>
      </c>
      <c r="C15" s="18">
        <v>148.148</v>
      </c>
      <c r="D15" s="17">
        <f>Таблица20[[#This Row],[цена за м2]]/Таблица20[[#This Row],[шт в м2]]</f>
        <v>280.80000000028082</v>
      </c>
      <c r="E15" s="17">
        <v>520</v>
      </c>
      <c r="F15" s="17">
        <f>Таблица20[[#This Row],[цена за шт]]*Таблица20[[#This Row],[шт в м3]]</f>
        <v>41599.9584000416</v>
      </c>
    </row>
    <row r="16" spans="1:9" s="48" customFormat="1" ht="34.9" customHeight="1" thickBot="1">
      <c r="A16" s="45" t="s">
        <v>2</v>
      </c>
      <c r="B16" s="46">
        <v>1.19</v>
      </c>
      <c r="C16" s="46">
        <v>26.454999999999998</v>
      </c>
      <c r="D16" s="47">
        <f>Таблица20[[#This Row],[цена за м2]]/Таблица20[[#This Row],[шт в м2]]</f>
        <v>1218.4873949579833</v>
      </c>
      <c r="E16" s="47">
        <v>1450</v>
      </c>
      <c r="F16" s="47">
        <f>Таблица20[[#This Row],[цена за шт]]*Таблица20[[#This Row],[шт в м3]]</f>
        <v>32235.084033613446</v>
      </c>
    </row>
    <row r="17" spans="1:6" s="48" customFormat="1" ht="34.9" customHeight="1" thickBot="1">
      <c r="A17" s="45" t="s">
        <v>3</v>
      </c>
      <c r="B17" s="46">
        <v>1.5149999999999999</v>
      </c>
      <c r="C17" s="46">
        <v>43.29</v>
      </c>
      <c r="D17" s="47">
        <f>Таблица20[[#This Row],[цена за м2]]/Таблица20[[#This Row],[шт в м2]]</f>
        <v>528.0528052805281</v>
      </c>
      <c r="E17" s="47">
        <v>800</v>
      </c>
      <c r="F17" s="47">
        <f>Таблица20[[#This Row],[цена за шт]]*Таблица20[[#This Row],[шт в м3]]</f>
        <v>22859.405940594061</v>
      </c>
    </row>
    <row r="18" spans="1:6" s="48" customFormat="1" ht="34.9" customHeight="1" thickBot="1">
      <c r="A18" s="45" t="s">
        <v>154</v>
      </c>
      <c r="B18" s="46">
        <v>1.19</v>
      </c>
      <c r="C18" s="46">
        <v>34.012999999999998</v>
      </c>
      <c r="D18" s="47">
        <f>Таблица20[[#This Row],[цена за м2]]/Таблица20[[#This Row],[шт в м2]]</f>
        <v>966.38655462184875</v>
      </c>
      <c r="E18" s="47">
        <v>1150</v>
      </c>
      <c r="F18" s="47">
        <f>Таблица20[[#This Row],[цена за шт]]*Таблица20[[#This Row],[шт в м3]]</f>
        <v>32869.705882352937</v>
      </c>
    </row>
    <row r="19" spans="1:6" s="48" customFormat="1" ht="34.9" customHeight="1" thickBot="1">
      <c r="A19" s="45" t="s">
        <v>156</v>
      </c>
      <c r="B19" s="46">
        <v>1.19</v>
      </c>
      <c r="C19" s="46">
        <v>42.517000000000003</v>
      </c>
      <c r="D19" s="47">
        <f>Таблица20[[#This Row],[цена за м2]]/Таблица20[[#This Row],[шт в м2]]</f>
        <v>781.51260504201684</v>
      </c>
      <c r="E19" s="47">
        <v>930</v>
      </c>
      <c r="F19" s="47">
        <f>Таблица20[[#This Row],[цена за шт]]*Таблица20[[#This Row],[шт в м3]]</f>
        <v>33227.571428571435</v>
      </c>
    </row>
    <row r="20" spans="1:6" ht="34.9" customHeight="1" thickBot="1">
      <c r="A20" s="16" t="s">
        <v>4</v>
      </c>
      <c r="B20" s="18">
        <v>0.9</v>
      </c>
      <c r="C20" s="18">
        <v>25.024999999999999</v>
      </c>
      <c r="D20" s="17">
        <f>Таблица20[[#This Row],[цена за м2]]/Таблица20[[#This Row],[шт в м2]]</f>
        <v>1600</v>
      </c>
      <c r="E20" s="17">
        <v>1440</v>
      </c>
      <c r="F20" s="17">
        <f>Таблица20[[#This Row],[цена за шт]]*Таблица20[[#This Row],[шт в м3]]</f>
        <v>40040</v>
      </c>
    </row>
    <row r="21" spans="1:6" ht="34.9" customHeight="1" thickBot="1">
      <c r="A21" s="16" t="s">
        <v>5</v>
      </c>
      <c r="B21" s="18">
        <v>1.234</v>
      </c>
      <c r="C21" s="18">
        <v>44.091000000000001</v>
      </c>
      <c r="D21" s="17">
        <f>Таблица20[[#This Row],[цена за м2]]/Таблица20[[#This Row],[шт в м2]]</f>
        <v>907.61750405186388</v>
      </c>
      <c r="E21" s="17">
        <v>1120</v>
      </c>
      <c r="F21" s="17">
        <f>Таблица20[[#This Row],[цена за шт]]*Таблица20[[#This Row],[шт в м3]]</f>
        <v>40017.76337115073</v>
      </c>
    </row>
    <row r="22" spans="1:6" s="48" customFormat="1" ht="34.9" customHeight="1" thickBot="1">
      <c r="A22" s="45" t="s">
        <v>6</v>
      </c>
      <c r="B22" s="46">
        <v>1.754</v>
      </c>
      <c r="C22" s="46">
        <v>87.718999999999994</v>
      </c>
      <c r="D22" s="47">
        <f>Таблица20[[#This Row],[цена за м2]]/Таблица20[[#This Row],[шт в м2]]</f>
        <v>410.40139536474425</v>
      </c>
      <c r="E22" s="47">
        <f>Таблица20[[#This Row],[цена за м3]]/Таблица20[[#This Row],[шт в м3]]*Таблица20[[#This Row],[шт в м2]]</f>
        <v>719.84404746976145</v>
      </c>
      <c r="F22" s="47">
        <v>36000</v>
      </c>
    </row>
    <row r="23" spans="1:6" s="48" customFormat="1" ht="34.9" customHeight="1" thickBot="1">
      <c r="A23" s="45" t="s">
        <v>7</v>
      </c>
      <c r="B23" s="46">
        <v>1.149</v>
      </c>
      <c r="C23" s="46">
        <v>57.470999999999997</v>
      </c>
      <c r="D23" s="47">
        <f>Таблица20[[#This Row],[цена за м2]]/Таблица20[[#This Row],[шт в м2]]</f>
        <v>626.40288145325474</v>
      </c>
      <c r="E23" s="47">
        <f>Таблица20[[#This Row],[цена за м3]]/Таблица20[[#This Row],[шт в м3]]*Таблица20[[#This Row],[шт в м2]]</f>
        <v>719.7369107897897</v>
      </c>
      <c r="F23" s="47">
        <v>36000</v>
      </c>
    </row>
    <row r="24" spans="1:6" s="48" customFormat="1" ht="34.9" customHeight="1" thickBot="1">
      <c r="A24" s="45" t="s">
        <v>8</v>
      </c>
      <c r="B24" s="46">
        <v>1.754</v>
      </c>
      <c r="C24" s="46">
        <v>87.718999999999994</v>
      </c>
      <c r="D24" s="47">
        <f>Таблица20[[#This Row],[цена за м2]]/Таблица20[[#This Row],[шт в м2]]</f>
        <v>410.40139536474425</v>
      </c>
      <c r="E24" s="47">
        <f>Таблица20[[#This Row],[цена за м3]]/Таблица20[[#This Row],[шт в м3]]*Таблица20[[#This Row],[шт в м2]]</f>
        <v>719.84404746976145</v>
      </c>
      <c r="F24" s="47">
        <v>36000</v>
      </c>
    </row>
    <row r="25" spans="1:6" s="48" customFormat="1" ht="34.9" customHeight="1" thickBot="1">
      <c r="A25" s="45" t="s">
        <v>9</v>
      </c>
      <c r="B25" s="46">
        <v>1.149</v>
      </c>
      <c r="C25" s="46">
        <v>57.470999999999997</v>
      </c>
      <c r="D25" s="47">
        <f>Таблица20[[#This Row],[цена за м2]]/Таблица20[[#This Row],[шт в м2]]</f>
        <v>626.40288145325474</v>
      </c>
      <c r="E25" s="47">
        <f>Таблица20[[#This Row],[цена за м3]]/Таблица20[[#This Row],[шт в м3]]*Таблица20[[#This Row],[шт в м2]]</f>
        <v>719.7369107897897</v>
      </c>
      <c r="F25" s="47">
        <v>36000</v>
      </c>
    </row>
    <row r="26" spans="1:6" s="48" customFormat="1" ht="34.9" customHeight="1" thickBot="1">
      <c r="A26" s="49" t="s">
        <v>176</v>
      </c>
      <c r="B26" s="46">
        <v>1.754</v>
      </c>
      <c r="C26" s="50">
        <v>38.985999999999997</v>
      </c>
      <c r="D26" s="51">
        <f>Таблица20[[#This Row],[цена за м2]]/Таблица20[[#This Row],[шт в м2]]</f>
        <v>756.68188580516085</v>
      </c>
      <c r="E26" s="47">
        <f>Таблица20[[#This Row],[цена за м3]]/Таблица20[[#This Row],[шт в м3]]*Таблица20[[#This Row],[шт в м2]]</f>
        <v>1327.2200277022521</v>
      </c>
      <c r="F26" s="51">
        <v>29500</v>
      </c>
    </row>
    <row r="27" spans="1:6" s="48" customFormat="1" ht="34.9" customHeight="1" thickBot="1">
      <c r="A27" s="49" t="s">
        <v>177</v>
      </c>
      <c r="B27" s="46">
        <v>1.149</v>
      </c>
      <c r="C27" s="50">
        <v>25.542000000000002</v>
      </c>
      <c r="D27" s="51">
        <f>Таблица20[[#This Row],[цена за м2]]/Таблица20[[#This Row],[шт в м2]]</f>
        <v>1154.9604572860387</v>
      </c>
      <c r="E27" s="47">
        <f>Таблица20[[#This Row],[цена за м3]]/Таблица20[[#This Row],[шт в м3]]*Таблица20[[#This Row],[шт в м2]]</f>
        <v>1327.0495654216586</v>
      </c>
      <c r="F27" s="51">
        <v>29500</v>
      </c>
    </row>
    <row r="28" spans="1:6" s="48" customFormat="1" ht="34.9" customHeight="1" thickBot="1">
      <c r="A28" s="49" t="s">
        <v>178</v>
      </c>
      <c r="B28" s="46">
        <v>1.754</v>
      </c>
      <c r="C28" s="50">
        <v>50.125</v>
      </c>
      <c r="D28" s="51">
        <f>Таблица20[[#This Row],[цена за м2]]/Таблица20[[#This Row],[шт в м2]]</f>
        <v>588.52867830423941</v>
      </c>
      <c r="E28" s="47">
        <f>Таблица20[[#This Row],[цена за м3]]/Таблица20[[#This Row],[шт в м3]]*Таблица20[[#This Row],[шт в м2]]</f>
        <v>1032.2793017456358</v>
      </c>
      <c r="F28" s="51">
        <v>29500</v>
      </c>
    </row>
    <row r="29" spans="1:6" s="48" customFormat="1" ht="34.9" customHeight="1" thickBot="1">
      <c r="A29" s="49" t="s">
        <v>179</v>
      </c>
      <c r="B29" s="46">
        <v>1.149</v>
      </c>
      <c r="C29" s="50">
        <v>32.840000000000003</v>
      </c>
      <c r="D29" s="51">
        <f>Таблица20[[#This Row],[цена за м2]]/Таблица20[[#This Row],[шт в м2]]</f>
        <v>898.29476248477454</v>
      </c>
      <c r="E29" s="47">
        <f>Таблица20[[#This Row],[цена за м3]]/Таблица20[[#This Row],[шт в м3]]*Таблица20[[#This Row],[шт в м2]]</f>
        <v>1032.140682095006</v>
      </c>
      <c r="F29" s="51">
        <v>29500</v>
      </c>
    </row>
    <row r="30" spans="1:6" s="44" customFormat="1" ht="34.9" customHeight="1" thickBot="1">
      <c r="A30" s="16" t="s">
        <v>10</v>
      </c>
      <c r="B30" s="18">
        <v>1.149</v>
      </c>
      <c r="C30" s="18">
        <v>57.470999999999997</v>
      </c>
      <c r="D30" s="17">
        <f>Таблица20[[#This Row],[цена за м2]]/Таблица20[[#This Row],[шт в м2]]</f>
        <v>626.40288145325474</v>
      </c>
      <c r="E30" s="17">
        <f>Таблица20[[#This Row],[цена за м3]]/Таблица20[[#This Row],[шт в м3]]*Таблица20[[#This Row],[шт в м2]]</f>
        <v>719.7369107897897</v>
      </c>
      <c r="F30" s="17">
        <v>36000</v>
      </c>
    </row>
    <row r="31" spans="1:6" ht="34.9" customHeight="1" thickBot="1">
      <c r="A31" s="15" t="s">
        <v>162</v>
      </c>
      <c r="B31" s="14">
        <v>1.19</v>
      </c>
      <c r="C31" s="14">
        <v>74.403999999999996</v>
      </c>
      <c r="D31" s="13">
        <f>Таблица20[[#This Row],[цена за м2]]/Таблица20[[#This Row],[шт в м2]]</f>
        <v>295.79831932773112</v>
      </c>
      <c r="E31" s="13">
        <v>352</v>
      </c>
      <c r="F31" s="13">
        <f>Таблица20[[#This Row],[цена за шт]]*Таблица20[[#This Row],[шт в м3]]</f>
        <v>22008.578151260506</v>
      </c>
    </row>
    <row r="32" spans="1:6" ht="34.9" customHeight="1" thickBot="1">
      <c r="A32" s="15" t="s">
        <v>161</v>
      </c>
      <c r="B32" s="14">
        <v>1.19</v>
      </c>
      <c r="C32" s="14">
        <v>66.137</v>
      </c>
      <c r="D32" s="13">
        <f>Таблица20[[#This Row],[цена за м2]]/Таблица20[[#This Row],[шт в м2]]</f>
        <v>332.77310924369749</v>
      </c>
      <c r="E32" s="13">
        <v>396</v>
      </c>
      <c r="F32" s="13">
        <f>Таблица20[[#This Row],[цена за шт]]*Таблица20[[#This Row],[шт в м3]]</f>
        <v>22008.615126050419</v>
      </c>
    </row>
    <row r="33" spans="1:6" ht="34.9" customHeight="1" thickBot="1">
      <c r="A33" s="16" t="s">
        <v>160</v>
      </c>
      <c r="B33" s="18">
        <v>1.4490000000000001</v>
      </c>
      <c r="C33" s="18">
        <v>111.482</v>
      </c>
      <c r="D33" s="17">
        <f>Таблица20[[#This Row],[цена за м2]]/Таблица20[[#This Row],[шт в м2]]</f>
        <v>197.37750172532779</v>
      </c>
      <c r="E33" s="17">
        <v>286</v>
      </c>
      <c r="F33" s="17">
        <f>Таблица20[[#This Row],[цена за шт]]*Таблица20[[#This Row],[шт в м3]]</f>
        <v>22004.038647342993</v>
      </c>
    </row>
    <row r="34" spans="1:6" ht="34.9" customHeight="1" thickBot="1">
      <c r="A34" s="15" t="s">
        <v>159</v>
      </c>
      <c r="B34" s="14">
        <v>1.85185185185</v>
      </c>
      <c r="C34" s="14">
        <v>148.148</v>
      </c>
      <c r="D34" s="13">
        <f>Таблица20[[#This Row],[цена за м2]]/Таблица20[[#This Row],[шт в м2]]</f>
        <v>148.5000000001485</v>
      </c>
      <c r="E34" s="13">
        <v>275</v>
      </c>
      <c r="F34" s="13">
        <f>Таблица20[[#This Row],[цена за шт]]*Таблица20[[#This Row],[шт в м3]]</f>
        <v>21999.978000022002</v>
      </c>
    </row>
    <row r="35" spans="1:6" ht="34.9" customHeight="1" thickBot="1">
      <c r="A35" s="16" t="s">
        <v>11</v>
      </c>
      <c r="B35" s="18">
        <v>3.508</v>
      </c>
      <c r="C35" s="18">
        <v>175.43799999999999</v>
      </c>
      <c r="D35" s="17">
        <f>Таблица20[[#This Row],[цена за м2]]/Таблица20[[#This Row],[шт в м2]]</f>
        <v>125.42759407069555</v>
      </c>
      <c r="E35" s="17">
        <v>440</v>
      </c>
      <c r="F35" s="17">
        <f>Таблица20[[#This Row],[цена за шт]]*Таблица20[[#This Row],[шт в м3]]</f>
        <v>22004.766248574684</v>
      </c>
    </row>
    <row r="36" spans="1:6" ht="34.9" customHeight="1" thickBot="1">
      <c r="A36" s="16" t="s">
        <v>12</v>
      </c>
      <c r="B36" s="18">
        <v>2.298</v>
      </c>
      <c r="C36" s="18">
        <v>114.94199999999999</v>
      </c>
      <c r="D36" s="17">
        <f>Таблица20[[#This Row],[цена за м2]]/Таблица20[[#This Row],[шт в м2]]</f>
        <v>191.47084421235857</v>
      </c>
      <c r="E36" s="17">
        <v>440</v>
      </c>
      <c r="F36" s="17">
        <f>Таблица20[[#This Row],[цена за шт]]*Таблица20[[#This Row],[шт в м3]]</f>
        <v>22008.041775456917</v>
      </c>
    </row>
    <row r="37" spans="1:6" ht="34.9" customHeight="1" thickBot="1">
      <c r="A37" s="16" t="s">
        <v>13</v>
      </c>
      <c r="B37" s="18">
        <v>2.298</v>
      </c>
      <c r="C37" s="18">
        <v>114.94199999999999</v>
      </c>
      <c r="D37" s="17">
        <f>Таблица20[[#This Row],[цена за м2]]/Таблица20[[#This Row],[шт в м2]]</f>
        <v>191.47084421235857</v>
      </c>
      <c r="E37" s="17">
        <v>440</v>
      </c>
      <c r="F37" s="17">
        <f>Таблица20[[#This Row],[цена за шт]]*Таблица20[[#This Row],[шт в м3]]</f>
        <v>22008.041775456917</v>
      </c>
    </row>
    <row r="38" spans="1:6" ht="34.9" customHeight="1" thickBot="1">
      <c r="A38" s="16" t="s">
        <v>14</v>
      </c>
      <c r="B38" s="18">
        <v>3.508</v>
      </c>
      <c r="C38" s="18">
        <v>175.43799999999999</v>
      </c>
      <c r="D38" s="17">
        <f>Таблица20[[#This Row],[цена за м2]]/Таблица20[[#This Row],[шт в м2]]</f>
        <v>125.42759407069555</v>
      </c>
      <c r="E38" s="17">
        <v>440</v>
      </c>
      <c r="F38" s="17">
        <f>Таблица20[[#This Row],[цена за шт]]*Таблица20[[#This Row],[шт в м3]]</f>
        <v>22004.766248574684</v>
      </c>
    </row>
    <row r="39" spans="1:6" ht="34.9" customHeight="1" thickBot="1">
      <c r="A39" s="15" t="s">
        <v>15</v>
      </c>
      <c r="B39" s="14">
        <v>2.298</v>
      </c>
      <c r="C39" s="14">
        <v>114.94199999999999</v>
      </c>
      <c r="D39" s="13">
        <f>Таблица20[[#This Row],[цена за м2]]/Таблица20[[#This Row],[шт в м2]]</f>
        <v>191.47084421235857</v>
      </c>
      <c r="E39" s="13">
        <v>440</v>
      </c>
      <c r="F39" s="25">
        <f>Таблица20[[#This Row],[цена за шт]]*Таблица20[[#This Row],[шт в м3]]</f>
        <v>22008.041775456917</v>
      </c>
    </row>
    <row r="40" spans="1:6" ht="34.9" customHeight="1" thickBot="1">
      <c r="A40" s="10" t="s">
        <v>16</v>
      </c>
      <c r="B40" s="8" t="s">
        <v>146</v>
      </c>
      <c r="C40" s="7" t="s">
        <v>147</v>
      </c>
      <c r="D40" s="6" t="s">
        <v>148</v>
      </c>
      <c r="E40" s="7" t="s">
        <v>144</v>
      </c>
      <c r="F40" s="26" t="s">
        <v>145</v>
      </c>
    </row>
    <row r="41" spans="1:6" ht="34.9" customHeight="1" thickBot="1">
      <c r="A41" s="19" t="s">
        <v>17</v>
      </c>
      <c r="B41" s="18">
        <v>2.3474170000000001</v>
      </c>
      <c r="C41" s="18">
        <v>83.835999999999999</v>
      </c>
      <c r="D41" s="17">
        <f>Таблица21[[#This Row],[цена за м2]]/Таблица21[[#This Row],[шт в м2]]</f>
        <v>1618.8005795306074</v>
      </c>
      <c r="E41" s="17">
        <v>3800</v>
      </c>
      <c r="F41" s="17">
        <f>Таблица21[[#This Row],[цена за шт]]*Таблица21[[#This Row],[шт в м3]]</f>
        <v>135713.76538552801</v>
      </c>
    </row>
    <row r="42" spans="1:6" ht="34.9" customHeight="1" thickBot="1">
      <c r="A42" s="19" t="s">
        <v>18</v>
      </c>
      <c r="B42" s="18">
        <v>2.3474170000000001</v>
      </c>
      <c r="C42" s="18">
        <v>83.835999999999999</v>
      </c>
      <c r="D42" s="17">
        <f>Таблица21[[#This Row],[цена за м2]]/Таблица21[[#This Row],[шт в м2]]</f>
        <v>1363.2004880257746</v>
      </c>
      <c r="E42" s="17">
        <v>3200</v>
      </c>
      <c r="F42" s="17">
        <f>Таблица21[[#This Row],[цена за шт]]*Таблица21[[#This Row],[шт в м3]]</f>
        <v>114285.27611412884</v>
      </c>
    </row>
    <row r="43" spans="1:6" ht="34.9" customHeight="1" thickBot="1">
      <c r="A43" s="19" t="s">
        <v>19</v>
      </c>
      <c r="B43" s="18">
        <v>2.3474170000000001</v>
      </c>
      <c r="C43" s="18">
        <v>83.835999999999999</v>
      </c>
      <c r="D43" s="17">
        <f>Таблица21[[#This Row],[цена за м2]]/Таблица21[[#This Row],[шт в м2]]</f>
        <v>894.60032026691465</v>
      </c>
      <c r="E43" s="17">
        <v>2100</v>
      </c>
      <c r="F43" s="17">
        <f>Таблица21[[#This Row],[цена за шт]]*Таблица21[[#This Row],[шт в м3]]</f>
        <v>74999.712449897052</v>
      </c>
    </row>
    <row r="44" spans="1:6" ht="34.9" customHeight="1" thickBot="1">
      <c r="A44" s="20" t="s">
        <v>20</v>
      </c>
      <c r="B44" s="14">
        <v>1.785714</v>
      </c>
      <c r="C44" s="14">
        <v>89.284999999999997</v>
      </c>
      <c r="D44" s="13">
        <f>Таблица21[[#This Row],[цена за м2]]/Таблица21[[#This Row],[шт в м2]]</f>
        <v>1512.0002419200387</v>
      </c>
      <c r="E44" s="13">
        <v>2700</v>
      </c>
      <c r="F44" s="13">
        <f>Таблица21[[#This Row],[цена за шт]]*Таблица21[[#This Row],[шт в м3]]</f>
        <v>134998.94159983064</v>
      </c>
    </row>
    <row r="45" spans="1:6" ht="34.9" customHeight="1" thickBot="1">
      <c r="A45" s="20" t="s">
        <v>21</v>
      </c>
      <c r="B45" s="14">
        <v>1.785714</v>
      </c>
      <c r="C45" s="14">
        <v>89.284999999999997</v>
      </c>
      <c r="D45" s="13">
        <f>Таблица21[[#This Row],[цена за м2]]/Таблица21[[#This Row],[шт в м2]]</f>
        <v>1288.000206080033</v>
      </c>
      <c r="E45" s="13">
        <v>2300</v>
      </c>
      <c r="F45" s="13">
        <f>Таблица21[[#This Row],[цена за шт]]*Таблица21[[#This Row],[шт в м3]]</f>
        <v>114999.09839985573</v>
      </c>
    </row>
    <row r="46" spans="1:6" ht="34.9" customHeight="1" thickBot="1">
      <c r="A46" s="20" t="s">
        <v>22</v>
      </c>
      <c r="B46" s="14">
        <v>1.785714</v>
      </c>
      <c r="C46" s="14">
        <v>89.284999999999997</v>
      </c>
      <c r="D46" s="13">
        <f>Таблица21[[#This Row],[цена за м2]]/Таблица21[[#This Row],[шт в м2]]</f>
        <v>840.00013440002147</v>
      </c>
      <c r="E46" s="13">
        <v>1500</v>
      </c>
      <c r="F46" s="13">
        <f>Таблица21[[#This Row],[цена за шт]]*Таблица21[[#This Row],[шт в м3]]</f>
        <v>74999.411999905918</v>
      </c>
    </row>
    <row r="47" spans="1:6" ht="34.9" customHeight="1" thickBot="1">
      <c r="A47" s="20" t="s">
        <v>23</v>
      </c>
      <c r="B47" s="14">
        <v>2.3809499999999999</v>
      </c>
      <c r="C47" s="14">
        <v>119.047</v>
      </c>
      <c r="D47" s="13">
        <f>Таблица21[[#This Row],[цена за м2]]/Таблица21[[#This Row],[шт в м2]]</f>
        <v>1134.001134001134</v>
      </c>
      <c r="E47" s="13">
        <v>2700</v>
      </c>
      <c r="F47" s="13">
        <f>Таблица21[[#This Row],[цена за шт]]*Таблица21[[#This Row],[шт в м3]]</f>
        <v>134999.43299943299</v>
      </c>
    </row>
    <row r="48" spans="1:6" ht="34.9" customHeight="1" thickBot="1">
      <c r="A48" s="20" t="s">
        <v>24</v>
      </c>
      <c r="B48" s="14">
        <v>2.3809499999999999</v>
      </c>
      <c r="C48" s="14">
        <v>119.047</v>
      </c>
      <c r="D48" s="13">
        <f>Таблица21[[#This Row],[цена за м2]]/Таблица21[[#This Row],[шт в м2]]</f>
        <v>966.00096600096606</v>
      </c>
      <c r="E48" s="13">
        <v>2300</v>
      </c>
      <c r="F48" s="13">
        <f>Таблица21[[#This Row],[цена за шт]]*Таблица21[[#This Row],[шт в м3]]</f>
        <v>114999.516999517</v>
      </c>
    </row>
    <row r="49" spans="1:6" ht="34.9" customHeight="1" thickBot="1">
      <c r="A49" s="20" t="s">
        <v>25</v>
      </c>
      <c r="B49" s="14">
        <v>2.3809499999999999</v>
      </c>
      <c r="C49" s="14">
        <v>119.047</v>
      </c>
      <c r="D49" s="13">
        <f>Таблица21[[#This Row],[цена за м2]]/Таблица21[[#This Row],[шт в м2]]</f>
        <v>630.00063000063005</v>
      </c>
      <c r="E49" s="13">
        <v>1500</v>
      </c>
      <c r="F49" s="13">
        <f>Таблица21[[#This Row],[цена за шт]]*Таблица21[[#This Row],[шт в м3]]</f>
        <v>74999.684999685007</v>
      </c>
    </row>
    <row r="50" spans="1:6" ht="34.9" customHeight="1" thickBot="1">
      <c r="A50" s="20" t="s">
        <v>26</v>
      </c>
      <c r="B50" s="14">
        <v>2.7777699999999999</v>
      </c>
      <c r="C50" s="14">
        <v>138.88800000000001</v>
      </c>
      <c r="D50" s="13">
        <f>Таблица21[[#This Row],[цена за м2]]/Таблица21[[#This Row],[шт в м2]]</f>
        <v>972.00272160762051</v>
      </c>
      <c r="E50" s="13">
        <v>2700</v>
      </c>
      <c r="F50" s="13">
        <f>Таблица21[[#This Row],[цена за шт]]*Таблица21[[#This Row],[шт в м3]]</f>
        <v>134999.51399863922</v>
      </c>
    </row>
    <row r="51" spans="1:6" ht="34.9" customHeight="1" thickBot="1">
      <c r="A51" s="20" t="s">
        <v>27</v>
      </c>
      <c r="B51" s="14">
        <v>2.7777699999999999</v>
      </c>
      <c r="C51" s="14">
        <v>138.88800000000001</v>
      </c>
      <c r="D51" s="13">
        <f>Таблица21[[#This Row],[цена за м2]]/Таблица21[[#This Row],[шт в м2]]</f>
        <v>828.00231840649155</v>
      </c>
      <c r="E51" s="13">
        <v>2300</v>
      </c>
      <c r="F51" s="13">
        <f>Таблица21[[#This Row],[цена за шт]]*Таблица21[[#This Row],[шт в м3]]</f>
        <v>114999.5859988408</v>
      </c>
    </row>
    <row r="52" spans="1:6" ht="34.9" customHeight="1" thickBot="1">
      <c r="A52" s="20" t="s">
        <v>28</v>
      </c>
      <c r="B52" s="14">
        <v>2.7777699999999999</v>
      </c>
      <c r="C52" s="14">
        <v>138.88800000000001</v>
      </c>
      <c r="D52" s="13">
        <f>Таблица21[[#This Row],[цена за м2]]/Таблица21[[#This Row],[шт в м2]]</f>
        <v>540.00151200423363</v>
      </c>
      <c r="E52" s="13">
        <v>1500</v>
      </c>
      <c r="F52" s="13">
        <f>Таблица21[[#This Row],[цена за шт]]*Таблица21[[#This Row],[шт в м3]]</f>
        <v>74999.729999244009</v>
      </c>
    </row>
    <row r="53" spans="1:6" ht="34.9" customHeight="1" thickBot="1">
      <c r="A53" s="20" t="s">
        <v>29</v>
      </c>
      <c r="B53" s="14">
        <v>3.703703</v>
      </c>
      <c r="C53" s="14">
        <v>185.185</v>
      </c>
      <c r="D53" s="13">
        <f>Таблица21[[#This Row],[цена за м2]]/Таблица21[[#This Row],[шт в м2]]</f>
        <v>729.00013851002632</v>
      </c>
      <c r="E53" s="13">
        <v>2700</v>
      </c>
      <c r="F53" s="13">
        <f>Таблица21[[#This Row],[цена за шт]]*Таблица21[[#This Row],[шт в м3]]</f>
        <v>134999.89064997924</v>
      </c>
    </row>
    <row r="54" spans="1:6" ht="34.9" customHeight="1" thickBot="1">
      <c r="A54" s="20" t="s">
        <v>30</v>
      </c>
      <c r="B54" s="14">
        <v>3.703703</v>
      </c>
      <c r="C54" s="14">
        <v>185.185</v>
      </c>
      <c r="D54" s="13">
        <f>Таблица21[[#This Row],[цена за м2]]/Таблица21[[#This Row],[шт в м2]]</f>
        <v>621.00011799002243</v>
      </c>
      <c r="E54" s="13">
        <v>2300</v>
      </c>
      <c r="F54" s="13">
        <f>Таблица21[[#This Row],[цена за шт]]*Таблица21[[#This Row],[шт в м3]]</f>
        <v>114999.9068499823</v>
      </c>
    </row>
    <row r="55" spans="1:6" ht="34.9" customHeight="1" thickBot="1">
      <c r="A55" s="20" t="s">
        <v>31</v>
      </c>
      <c r="B55" s="14">
        <v>3.703703</v>
      </c>
      <c r="C55" s="14">
        <v>185.185</v>
      </c>
      <c r="D55" s="13">
        <f>Таблица21[[#This Row],[цена за м2]]/Таблица21[[#This Row],[шт в м2]]</f>
        <v>405.0000769500146</v>
      </c>
      <c r="E55" s="13">
        <v>1500</v>
      </c>
      <c r="F55" s="13">
        <f>Таблица21[[#This Row],[цена за шт]]*Таблица21[[#This Row],[шт в м3]]</f>
        <v>74999.939249988456</v>
      </c>
    </row>
    <row r="56" spans="1:6" ht="34.9" customHeight="1" thickBot="1">
      <c r="A56" s="20" t="s">
        <v>32</v>
      </c>
      <c r="B56" s="14">
        <v>2.7777699999999999</v>
      </c>
      <c r="C56" s="14">
        <v>138.88800000000001</v>
      </c>
      <c r="D56" s="13">
        <f>Таблица21[[#This Row],[цена за м2]]/Таблица21[[#This Row],[шт в м2]]</f>
        <v>972.00272160762051</v>
      </c>
      <c r="E56" s="13">
        <v>2700</v>
      </c>
      <c r="F56" s="13">
        <f>Таблица21[[#This Row],[цена за шт]]*Таблица21[[#This Row],[шт в м3]]</f>
        <v>134999.51399863922</v>
      </c>
    </row>
    <row r="57" spans="1:6" ht="34.9" customHeight="1" thickBot="1">
      <c r="A57" s="20" t="s">
        <v>33</v>
      </c>
      <c r="B57" s="14">
        <v>2.7777699999999999</v>
      </c>
      <c r="C57" s="14">
        <v>138.88800000000001</v>
      </c>
      <c r="D57" s="13">
        <f>Таблица21[[#This Row],[цена за м2]]/Таблица21[[#This Row],[шт в м2]]</f>
        <v>828.00231840649155</v>
      </c>
      <c r="E57" s="13">
        <v>2300</v>
      </c>
      <c r="F57" s="13">
        <f>Таблица21[[#This Row],[цена за шт]]*Таблица21[[#This Row],[шт в м3]]</f>
        <v>114999.5859988408</v>
      </c>
    </row>
    <row r="58" spans="1:6" ht="34.9" customHeight="1" thickBot="1">
      <c r="A58" s="20" t="s">
        <v>34</v>
      </c>
      <c r="B58" s="14">
        <v>2.7777699999999999</v>
      </c>
      <c r="C58" s="14">
        <v>138.88800000000001</v>
      </c>
      <c r="D58" s="13">
        <f>Таблица21[[#This Row],[цена за м2]]/Таблица21[[#This Row],[шт в м2]]</f>
        <v>540.00151200423363</v>
      </c>
      <c r="E58" s="13">
        <v>1500</v>
      </c>
      <c r="F58" s="13">
        <f>Таблица21[[#This Row],[цена за шт]]*Таблица21[[#This Row],[шт в м3]]</f>
        <v>74999.729999244009</v>
      </c>
    </row>
    <row r="59" spans="1:6" ht="34.9" customHeight="1" thickBot="1">
      <c r="A59" s="19" t="s">
        <v>35</v>
      </c>
      <c r="B59" s="18">
        <v>1.785714</v>
      </c>
      <c r="C59" s="18">
        <v>63.774999999999999</v>
      </c>
      <c r="D59" s="17">
        <f>Таблица21[[#This Row],[цена за м2]]/Таблица21[[#This Row],[шт в м2]]</f>
        <v>2128.0003404800545</v>
      </c>
      <c r="E59" s="17">
        <v>3800</v>
      </c>
      <c r="F59" s="17">
        <f>Таблица21[[#This Row],[цена за шт]]*Таблица21[[#This Row],[шт в м3]]</f>
        <v>135713.22171411547</v>
      </c>
    </row>
    <row r="60" spans="1:6" ht="34.9" customHeight="1" thickBot="1">
      <c r="A60" s="19" t="s">
        <v>36</v>
      </c>
      <c r="B60" s="18">
        <v>1.785714</v>
      </c>
      <c r="C60" s="18">
        <v>63.774999999999999</v>
      </c>
      <c r="D60" s="17">
        <f>Таблица21[[#This Row],[цена за м2]]/Таблица21[[#This Row],[шт в м2]]</f>
        <v>1792.0002867200458</v>
      </c>
      <c r="E60" s="17">
        <v>3200</v>
      </c>
      <c r="F60" s="17">
        <f>Таблица21[[#This Row],[цена за шт]]*Таблица21[[#This Row],[шт в м3]]</f>
        <v>114284.81828557092</v>
      </c>
    </row>
    <row r="61" spans="1:6" ht="34.9" customHeight="1" thickBot="1">
      <c r="A61" s="19" t="s">
        <v>37</v>
      </c>
      <c r="B61" s="18">
        <v>1.785714</v>
      </c>
      <c r="C61" s="18">
        <v>63.774999999999999</v>
      </c>
      <c r="D61" s="17">
        <f>Таблица21[[#This Row],[цена за м2]]/Таблица21[[#This Row],[шт в м2]]</f>
        <v>1176.0001881600301</v>
      </c>
      <c r="E61" s="17">
        <v>2100</v>
      </c>
      <c r="F61" s="17">
        <f>Таблица21[[#This Row],[цена за шт]]*Таблица21[[#This Row],[шт в м3]]</f>
        <v>74999.411999905918</v>
      </c>
    </row>
    <row r="62" spans="1:6" ht="34.9" customHeight="1" thickBot="1">
      <c r="A62" s="19" t="s">
        <v>38</v>
      </c>
      <c r="B62" s="18">
        <v>2.3809499999999999</v>
      </c>
      <c r="C62" s="18">
        <v>85.034000000000006</v>
      </c>
      <c r="D62" s="17">
        <f>Таблица21[[#This Row],[цена за м2]]/Таблица21[[#This Row],[шт в м2]]</f>
        <v>1596.001596001596</v>
      </c>
      <c r="E62" s="17">
        <v>3800</v>
      </c>
      <c r="F62" s="17">
        <f>Таблица21[[#This Row],[цена за шт]]*Таблица21[[#This Row],[шт в м3]]</f>
        <v>135714.39971439971</v>
      </c>
    </row>
    <row r="63" spans="1:6" ht="34.9" customHeight="1" thickBot="1">
      <c r="A63" s="19" t="s">
        <v>39</v>
      </c>
      <c r="B63" s="18">
        <v>2.3809499999999999</v>
      </c>
      <c r="C63" s="18">
        <v>85.034000000000006</v>
      </c>
      <c r="D63" s="17">
        <f>Таблица21[[#This Row],[цена за м2]]/Таблица21[[#This Row],[шт в м2]]</f>
        <v>1344.001344001344</v>
      </c>
      <c r="E63" s="17">
        <v>3200</v>
      </c>
      <c r="F63" s="17">
        <f>Таблица21[[#This Row],[цена за шт]]*Таблица21[[#This Row],[шт в м3]]</f>
        <v>114285.81028581029</v>
      </c>
    </row>
    <row r="64" spans="1:6" ht="34.9" customHeight="1" thickBot="1">
      <c r="A64" s="19" t="s">
        <v>40</v>
      </c>
      <c r="B64" s="18">
        <v>2.3809499999999999</v>
      </c>
      <c r="C64" s="18">
        <v>85.034000000000006</v>
      </c>
      <c r="D64" s="17">
        <f>Таблица21[[#This Row],[цена за м2]]/Таблица21[[#This Row],[шт в м2]]</f>
        <v>882.00088200088203</v>
      </c>
      <c r="E64" s="17">
        <v>2100</v>
      </c>
      <c r="F64" s="17">
        <f>Таблица21[[#This Row],[цена за шт]]*Таблица21[[#This Row],[шт в м3]]</f>
        <v>75000.063000063004</v>
      </c>
    </row>
    <row r="65" spans="1:6" ht="34.9" customHeight="1" thickBot="1">
      <c r="A65" s="19" t="s">
        <v>41</v>
      </c>
      <c r="B65" s="18">
        <v>2.0833333000000001</v>
      </c>
      <c r="C65" s="18">
        <v>74.403999999999996</v>
      </c>
      <c r="D65" s="17">
        <f>Таблица21[[#This Row],[цена за м2]]/Таблица21[[#This Row],[шт в м2]]</f>
        <v>1824.0000291840004</v>
      </c>
      <c r="E65" s="17">
        <v>3800</v>
      </c>
      <c r="F65" s="17">
        <f>Таблица21[[#This Row],[цена за шт]]*Таблица21[[#This Row],[шт в м3]]</f>
        <v>135712.89817140636</v>
      </c>
    </row>
    <row r="66" spans="1:6" ht="34.9" customHeight="1" thickBot="1">
      <c r="A66" s="19" t="s">
        <v>42</v>
      </c>
      <c r="B66" s="18">
        <v>2.0833333000000001</v>
      </c>
      <c r="C66" s="18">
        <v>74.403999999999996</v>
      </c>
      <c r="D66" s="17">
        <f>Таблица21[[#This Row],[цена за м2]]/Таблица21[[#This Row],[шт в м2]]</f>
        <v>1536.0000245760004</v>
      </c>
      <c r="E66" s="17">
        <v>3200</v>
      </c>
      <c r="F66" s="17">
        <f>Таблица21[[#This Row],[цена за шт]]*Таблица21[[#This Row],[шт в м3]]</f>
        <v>114284.54582855273</v>
      </c>
    </row>
    <row r="67" spans="1:6" ht="34.9" customHeight="1" thickBot="1">
      <c r="A67" s="19" t="s">
        <v>43</v>
      </c>
      <c r="B67" s="18">
        <v>2.0833333000000001</v>
      </c>
      <c r="C67" s="18">
        <v>74.403999999999996</v>
      </c>
      <c r="D67" s="17">
        <f>Таблица21[[#This Row],[цена за м2]]/Таблица21[[#This Row],[шт в м2]]</f>
        <v>1008.0000161280002</v>
      </c>
      <c r="E67" s="17">
        <v>2100</v>
      </c>
      <c r="F67" s="17">
        <f>Таблица21[[#This Row],[цена за шт]]*Таблица21[[#This Row],[шт в м3]]</f>
        <v>74999.233199987721</v>
      </c>
    </row>
    <row r="68" spans="1:6" ht="34.9" customHeight="1" thickBot="1">
      <c r="A68" s="19" t="s">
        <v>44</v>
      </c>
      <c r="B68" s="18">
        <v>2.7777699999999999</v>
      </c>
      <c r="C68" s="18">
        <v>99.206000000000003</v>
      </c>
      <c r="D68" s="17">
        <f>Таблица21[[#This Row],[цена за м2]]/Таблица21[[#This Row],[шт в м2]]</f>
        <v>1368.0038304107252</v>
      </c>
      <c r="E68" s="17">
        <v>3800</v>
      </c>
      <c r="F68" s="17">
        <f>Таблица21[[#This Row],[цена за шт]]*Таблица21[[#This Row],[шт в м3]]</f>
        <v>135714.18799972642</v>
      </c>
    </row>
    <row r="69" spans="1:6" ht="34.9" customHeight="1" thickBot="1">
      <c r="A69" s="19" t="s">
        <v>45</v>
      </c>
      <c r="B69" s="18">
        <v>2.7777699999999999</v>
      </c>
      <c r="C69" s="18">
        <v>99.206000000000003</v>
      </c>
      <c r="D69" s="17">
        <f>Таблица21[[#This Row],[цена за м2]]/Таблица21[[#This Row],[шт в м2]]</f>
        <v>1152.0032256090317</v>
      </c>
      <c r="E69" s="17">
        <v>3200</v>
      </c>
      <c r="F69" s="17">
        <f>Таблица21[[#This Row],[цена за шт]]*Таблица21[[#This Row],[шт в м3]]</f>
        <v>114285.6319997696</v>
      </c>
    </row>
    <row r="70" spans="1:6" ht="34.9" customHeight="1" thickBot="1">
      <c r="A70" s="19" t="s">
        <v>46</v>
      </c>
      <c r="B70" s="18">
        <v>2.7777699999999999</v>
      </c>
      <c r="C70" s="18">
        <v>99.206000000000003</v>
      </c>
      <c r="D70" s="17">
        <f>Таблица21[[#This Row],[цена за м2]]/Таблица21[[#This Row],[шт в м2]]</f>
        <v>756.00211680592713</v>
      </c>
      <c r="E70" s="17">
        <v>2100</v>
      </c>
      <c r="F70" s="17">
        <f>Таблица21[[#This Row],[цена за шт]]*Таблица21[[#This Row],[шт в м3]]</f>
        <v>74999.945999848816</v>
      </c>
    </row>
    <row r="71" spans="1:6" ht="34.9" customHeight="1" thickBot="1">
      <c r="A71" s="10" t="s">
        <v>180</v>
      </c>
      <c r="B71" s="8" t="s">
        <v>146</v>
      </c>
      <c r="C71" s="7" t="s">
        <v>147</v>
      </c>
      <c r="D71" s="6" t="s">
        <v>148</v>
      </c>
      <c r="E71" s="7" t="s">
        <v>144</v>
      </c>
      <c r="F71" s="26" t="s">
        <v>145</v>
      </c>
    </row>
    <row r="72" spans="1:6" s="40" customFormat="1" ht="34.9" customHeight="1" thickBot="1">
      <c r="A72" s="37" t="s">
        <v>47</v>
      </c>
      <c r="B72" s="38">
        <v>1.754</v>
      </c>
      <c r="C72" s="38">
        <v>38.986354775800002</v>
      </c>
      <c r="D72" s="39">
        <f>Таблица22[[#This Row],[цена за м3]]/Таблица22[[#This Row],[шт в м3]]</f>
        <v>756.67500000055236</v>
      </c>
      <c r="E72" s="39">
        <f>Таблица22[[#This Row],[цена за шт]]*Таблица22[[#This Row],[шт в м2]]</f>
        <v>1327.2079500009688</v>
      </c>
      <c r="F72" s="39">
        <v>29500</v>
      </c>
    </row>
    <row r="73" spans="1:6" s="40" customFormat="1" ht="34.9" customHeight="1" thickBot="1">
      <c r="A73" s="41" t="s">
        <v>190</v>
      </c>
      <c r="B73" s="42">
        <v>1.19</v>
      </c>
      <c r="C73" s="42">
        <v>26.454999999999998</v>
      </c>
      <c r="D73" s="43">
        <f>Таблица22[[#This Row],[цена за м3]]/Таблица22[[#This Row],[шт в м3]]</f>
        <v>1039.5010395010395</v>
      </c>
      <c r="E73" s="43">
        <f>Таблица22[[#This Row],[цена за шт]]*Таблица22[[#This Row],[шт в м2]]</f>
        <v>1237.0062370062369</v>
      </c>
      <c r="F73" s="43">
        <v>27500</v>
      </c>
    </row>
    <row r="74" spans="1:6" s="40" customFormat="1" ht="34.9" customHeight="1" thickBot="1">
      <c r="A74" s="37" t="s">
        <v>48</v>
      </c>
      <c r="B74" s="38">
        <v>1.149</v>
      </c>
      <c r="C74" s="38">
        <v>25.5427841634</v>
      </c>
      <c r="D74" s="39">
        <f>Таблица22[[#This Row],[цена за м3]]/Таблица22[[#This Row],[шт в м3]]</f>
        <v>1076.6250000031114</v>
      </c>
      <c r="E74" s="39">
        <f>Таблица22[[#This Row],[цена за шт]]*Таблица22[[#This Row],[шт в м2]]</f>
        <v>1237.0421250035749</v>
      </c>
      <c r="F74" s="39">
        <v>27500</v>
      </c>
    </row>
    <row r="75" spans="1:6" s="40" customFormat="1" ht="34.9" customHeight="1" thickBot="1">
      <c r="A75" s="41" t="s">
        <v>191</v>
      </c>
      <c r="B75" s="42">
        <v>0.877</v>
      </c>
      <c r="C75" s="42">
        <v>19.492999999999999</v>
      </c>
      <c r="D75" s="43">
        <f>Таблица22[[#This Row],[цена за м3]]/Таблица22[[#This Row],[шт в м3]]</f>
        <v>1436.4130713589495</v>
      </c>
      <c r="E75" s="43">
        <f>Таблица22[[#This Row],[цена за шт]]*Таблица22[[#This Row],[шт в м2]]</f>
        <v>1259.7342635817988</v>
      </c>
      <c r="F75" s="43">
        <v>28000</v>
      </c>
    </row>
    <row r="76" spans="1:6" s="40" customFormat="1" ht="34.9" customHeight="1" thickBot="1">
      <c r="A76" s="37" t="s">
        <v>49</v>
      </c>
      <c r="B76" s="38">
        <v>0.85399999999999998</v>
      </c>
      <c r="C76" s="38">
        <v>18.9933523266</v>
      </c>
      <c r="D76" s="39">
        <f>Таблица22[[#This Row],[цена за м3]]/Таблица22[[#This Row],[шт в м3]]</f>
        <v>1553.1750000070049</v>
      </c>
      <c r="E76" s="39">
        <f>Таблица22[[#This Row],[цена за шт]]*Таблица22[[#This Row],[шт в м2]]</f>
        <v>1326.411450005982</v>
      </c>
      <c r="F76" s="39">
        <v>29500</v>
      </c>
    </row>
    <row r="77" spans="1:6" s="40" customFormat="1" ht="34.9" customHeight="1" thickBot="1">
      <c r="A77" s="37" t="s">
        <v>50</v>
      </c>
      <c r="B77" s="38">
        <v>1.754</v>
      </c>
      <c r="C77" s="38">
        <v>87.819298245599995</v>
      </c>
      <c r="D77" s="39">
        <f>Таблица22[[#This Row],[цена за м3]]/Таблица22[[#This Row],[шт в м3]]</f>
        <v>398.54565795000082</v>
      </c>
      <c r="E77" s="39">
        <f>Таблица22[[#This Row],[цена за шт]]*Таблица22[[#This Row],[шт в м2]]</f>
        <v>699.04908404430148</v>
      </c>
      <c r="F77" s="39">
        <v>35000</v>
      </c>
    </row>
    <row r="78" spans="1:6" s="40" customFormat="1" ht="34.9" customHeight="1" thickBot="1">
      <c r="A78" s="37" t="s">
        <v>51</v>
      </c>
      <c r="B78" s="38">
        <v>1.149</v>
      </c>
      <c r="C78" s="38">
        <v>57.471264367800003</v>
      </c>
      <c r="D78" s="39">
        <f>Таблица22[[#This Row],[цена за м3]]/Таблица22[[#This Row],[шт в м3]]</f>
        <v>609.00000000017053</v>
      </c>
      <c r="E78" s="39">
        <f>Таблица22[[#This Row],[цена за шт]]*Таблица22[[#This Row],[шт в м2]]</f>
        <v>699.74100000019598</v>
      </c>
      <c r="F78" s="39">
        <v>35000</v>
      </c>
    </row>
    <row r="79" spans="1:6" s="40" customFormat="1" ht="34.9" customHeight="1" thickBot="1">
      <c r="A79" s="37" t="s">
        <v>52</v>
      </c>
      <c r="B79" s="38">
        <v>0.85399999999999998</v>
      </c>
      <c r="C79" s="38">
        <v>42.735042735</v>
      </c>
      <c r="D79" s="39">
        <f>Таблица22[[#This Row],[цена за м3]]/Таблица22[[#This Row],[шт в м3]]</f>
        <v>819.000000000819</v>
      </c>
      <c r="E79" s="39">
        <f>Таблица22[[#This Row],[цена за шт]]*Таблица22[[#This Row],[шт в м2]]</f>
        <v>699.42600000069945</v>
      </c>
      <c r="F79" s="39">
        <v>35000</v>
      </c>
    </row>
    <row r="80" spans="1:6" s="40" customFormat="1" ht="34.9" customHeight="1" thickBot="1">
      <c r="A80" s="37" t="s">
        <v>53</v>
      </c>
      <c r="B80" s="38">
        <v>1.754</v>
      </c>
      <c r="C80" s="38">
        <v>50.125313283200001</v>
      </c>
      <c r="D80" s="39">
        <f>Таблица22[[#This Row],[цена за м3]]/Таблица22[[#This Row],[шт в м3]]</f>
        <v>568.57500000009099</v>
      </c>
      <c r="E80" s="39">
        <f>Таблица22[[#This Row],[цена за шт]]*Таблица22[[#This Row],[шт в м2]]</f>
        <v>997.28055000015956</v>
      </c>
      <c r="F80" s="39">
        <v>28500</v>
      </c>
    </row>
    <row r="81" spans="1:6" s="40" customFormat="1" ht="34.9" customHeight="1" thickBot="1">
      <c r="A81" s="37" t="s">
        <v>54</v>
      </c>
      <c r="B81" s="38">
        <v>1.149</v>
      </c>
      <c r="C81" s="38">
        <v>32.840722495800001</v>
      </c>
      <c r="D81" s="39">
        <f>Таблица22[[#This Row],[цена за м3]]/Таблица22[[#This Row],[шт в м3]]</f>
        <v>867.82500000250798</v>
      </c>
      <c r="E81" s="39">
        <f>Таблица22[[#This Row],[цена за шт]]*Таблица22[[#This Row],[шт в м2]]</f>
        <v>997.13092500288167</v>
      </c>
      <c r="F81" s="39">
        <v>28500</v>
      </c>
    </row>
    <row r="82" spans="1:6" s="40" customFormat="1" ht="34.9" customHeight="1" thickBot="1">
      <c r="A82" s="37" t="s">
        <v>55</v>
      </c>
      <c r="B82" s="38">
        <v>0.85399999999999998</v>
      </c>
      <c r="C82" s="38">
        <v>24.420024420000001</v>
      </c>
      <c r="D82" s="39">
        <f>Таблица22[[#This Row],[цена за м3]]/Таблица22[[#This Row],[шт в м3]]</f>
        <v>1167.0750000011669</v>
      </c>
      <c r="E82" s="39">
        <f>Таблица22[[#This Row],[цена за шт]]*Таблица22[[#This Row],[шт в м2]]</f>
        <v>996.68205000099658</v>
      </c>
      <c r="F82" s="39">
        <v>28500</v>
      </c>
    </row>
    <row r="83" spans="1:6" ht="34.9" customHeight="1" thickBot="1">
      <c r="A83" s="19" t="s">
        <v>56</v>
      </c>
      <c r="B83" s="18">
        <v>1.754</v>
      </c>
      <c r="C83" s="18">
        <v>23.3918</v>
      </c>
      <c r="D83" s="17">
        <f>Таблица22[[#This Row],[цена за м3]]/Таблица22[[#This Row],[шт в м3]]</f>
        <v>1154.2506348378492</v>
      </c>
      <c r="E83" s="17">
        <f>Таблица22[[#This Row],[цена за шт]]*Таблица22[[#This Row],[шт в м2]]</f>
        <v>2024.5556135055876</v>
      </c>
      <c r="F83" s="17">
        <v>27000</v>
      </c>
    </row>
    <row r="84" spans="1:6" ht="34.9" customHeight="1" thickBot="1">
      <c r="A84" s="19" t="s">
        <v>57</v>
      </c>
      <c r="B84" s="18">
        <v>1.149</v>
      </c>
      <c r="C84" s="18">
        <v>15.3256</v>
      </c>
      <c r="D84" s="17">
        <f>Таблица22[[#This Row],[цена за м3]]/Таблица22[[#This Row],[шт в м3]]</f>
        <v>1761.7581040872788</v>
      </c>
      <c r="E84" s="17">
        <f>Таблица22[[#This Row],[цена за шт]]*Таблица22[[#This Row],[шт в м2]]</f>
        <v>2024.2600615962833</v>
      </c>
      <c r="F84" s="17">
        <v>27000</v>
      </c>
    </row>
    <row r="85" spans="1:6" ht="34.9" customHeight="1" thickBot="1">
      <c r="A85" s="19" t="s">
        <v>58</v>
      </c>
      <c r="B85" s="18">
        <v>0.85399999999999998</v>
      </c>
      <c r="C85" s="18">
        <v>11.39601</v>
      </c>
      <c r="D85" s="17">
        <f>Таблица22[[#This Row],[цена за м3]]/Таблица22[[#This Row],[шт в м3]]</f>
        <v>2369.2502902331603</v>
      </c>
      <c r="E85" s="17">
        <f>Таблица22[[#This Row],[цена за шт]]*Таблица22[[#This Row],[шт в м2]]</f>
        <v>2023.3397478591189</v>
      </c>
      <c r="F85" s="17">
        <v>27000</v>
      </c>
    </row>
    <row r="86" spans="1:6" ht="34.9" customHeight="1" thickBot="1">
      <c r="A86" s="19" t="s">
        <v>59</v>
      </c>
      <c r="B86" s="18">
        <v>1.754</v>
      </c>
      <c r="C86" s="18">
        <v>18.466999999999999</v>
      </c>
      <c r="D86" s="17">
        <f>Таблица22[[#This Row],[цена за м3]]/Таблица22[[#This Row],[шт в м3]]</f>
        <v>1462.0674717062871</v>
      </c>
      <c r="E86" s="17">
        <f>Таблица22[[#This Row],[цена за шт]]*Таблица22[[#This Row],[шт в м2]]</f>
        <v>2564.4663453728276</v>
      </c>
      <c r="F86" s="17">
        <v>27000</v>
      </c>
    </row>
    <row r="87" spans="1:6" ht="34.9" customHeight="1" thickBot="1">
      <c r="A87" s="19" t="s">
        <v>60</v>
      </c>
      <c r="B87" s="18">
        <v>1.149</v>
      </c>
      <c r="C87" s="18">
        <v>12.0992</v>
      </c>
      <c r="D87" s="17">
        <f>Таблица22[[#This Row],[цена за м3]]/Таблица22[[#This Row],[шт в м3]]</f>
        <v>2231.5524993387994</v>
      </c>
      <c r="E87" s="17">
        <f>Таблица22[[#This Row],[цена за шт]]*Таблица22[[#This Row],[шт в м2]]</f>
        <v>2564.0538217402805</v>
      </c>
      <c r="F87" s="17">
        <v>27000</v>
      </c>
    </row>
    <row r="88" spans="1:6" ht="34.9" customHeight="1" thickBot="1">
      <c r="A88" s="19" t="s">
        <v>61</v>
      </c>
      <c r="B88" s="18">
        <v>0.85399999999999998</v>
      </c>
      <c r="C88" s="18">
        <v>8.9960000000000004</v>
      </c>
      <c r="D88" s="17">
        <f>Таблица22[[#This Row],[цена за м3]]/Таблица22[[#This Row],[шт в м3]]</f>
        <v>3001.3339261894175</v>
      </c>
      <c r="E88" s="17">
        <f>Таблица22[[#This Row],[цена за шт]]*Таблица22[[#This Row],[шт в м2]]</f>
        <v>2563.1391729657626</v>
      </c>
      <c r="F88" s="17">
        <v>27000</v>
      </c>
    </row>
    <row r="89" spans="1:6" ht="34.9" customHeight="1" thickBot="1">
      <c r="A89" s="19" t="s">
        <v>62</v>
      </c>
      <c r="B89" s="18">
        <v>1.754</v>
      </c>
      <c r="C89" s="18">
        <v>7.9270699999999996</v>
      </c>
      <c r="D89" s="17">
        <f>Таблица22[[#This Row],[цена за м3]]/Таблица22[[#This Row],[шт в м3]]</f>
        <v>3406.0504070230236</v>
      </c>
      <c r="E89" s="17">
        <f>Таблица22[[#This Row],[цена за шт]]*Таблица22[[#This Row],[шт в м2]]</f>
        <v>5974.2124139183834</v>
      </c>
      <c r="F89" s="17">
        <v>27000</v>
      </c>
    </row>
    <row r="90" spans="1:6" ht="34.9" customHeight="1" thickBot="1">
      <c r="A90" s="19" t="s">
        <v>63</v>
      </c>
      <c r="B90" s="18">
        <v>1.149</v>
      </c>
      <c r="C90" s="18">
        <v>5.8944879999999999</v>
      </c>
      <c r="D90" s="17">
        <f>Таблица22[[#This Row],[цена за м3]]/Таблица22[[#This Row],[шт в м3]]</f>
        <v>4580.5505075249966</v>
      </c>
      <c r="E90" s="17">
        <f>Таблица22[[#This Row],[цена за шт]]*Таблица22[[#This Row],[шт в м2]]</f>
        <v>5263.0525331462213</v>
      </c>
      <c r="F90" s="17">
        <v>27000</v>
      </c>
    </row>
    <row r="91" spans="1:6" ht="34.9" customHeight="1" thickBot="1">
      <c r="A91" s="19" t="s">
        <v>64</v>
      </c>
      <c r="B91" s="18">
        <v>0.85399999999999998</v>
      </c>
      <c r="C91" s="18">
        <v>4.3830799999999996</v>
      </c>
      <c r="D91" s="17">
        <f>Таблица22[[#This Row],[цена за м3]]/Таблица22[[#This Row],[шт в м3]]</f>
        <v>6160.0518356954472</v>
      </c>
      <c r="E91" s="17">
        <f>Таблица22[[#This Row],[цена за шт]]*Таблица22[[#This Row],[шт в м2]]</f>
        <v>5260.6842676839115</v>
      </c>
      <c r="F91" s="17">
        <v>27000</v>
      </c>
    </row>
    <row r="92" spans="1:6" ht="34.9" customHeight="1" thickBot="1">
      <c r="A92" s="10" t="s">
        <v>181</v>
      </c>
      <c r="B92" s="8" t="s">
        <v>146</v>
      </c>
      <c r="C92" s="7" t="s">
        <v>147</v>
      </c>
      <c r="D92" s="6" t="s">
        <v>148</v>
      </c>
      <c r="E92" s="7" t="s">
        <v>144</v>
      </c>
      <c r="F92" s="26" t="s">
        <v>145</v>
      </c>
    </row>
    <row r="93" spans="1:6" ht="34.9" customHeight="1" thickBot="1">
      <c r="A93" s="20" t="s">
        <v>65</v>
      </c>
      <c r="B93" s="14">
        <v>1.754</v>
      </c>
      <c r="C93" s="14">
        <v>38.986354775800002</v>
      </c>
      <c r="D93" s="13">
        <f>Таблица23[[#This Row],[цена за м3]]/Таблица23[[#This Row],[шт в м3]]</f>
        <v>654.07500000047742</v>
      </c>
      <c r="E93" s="13">
        <f>Таблица23[[#This Row],[цена за шт]]*Таблица23[[#This Row],[шт в м2]]</f>
        <v>1147.2475500008375</v>
      </c>
      <c r="F93" s="13">
        <v>25500</v>
      </c>
    </row>
    <row r="94" spans="1:6" ht="34.9" customHeight="1" thickBot="1">
      <c r="A94" s="20" t="s">
        <v>66</v>
      </c>
      <c r="B94" s="14">
        <v>1.149</v>
      </c>
      <c r="C94" s="14">
        <v>25.5427841634</v>
      </c>
      <c r="D94" s="13">
        <f>Таблица23[[#This Row],[цена за м3]]/Таблица23[[#This Row],[шт в м3]]</f>
        <v>998.32500000288519</v>
      </c>
      <c r="E94" s="13">
        <f>Таблица23[[#This Row],[цена за шт]]*Таблица23[[#This Row],[шт в м2]]</f>
        <v>1147.0754250033151</v>
      </c>
      <c r="F94" s="13">
        <v>25500</v>
      </c>
    </row>
    <row r="95" spans="1:6" ht="34.9" customHeight="1" thickBot="1">
      <c r="A95" s="20" t="s">
        <v>67</v>
      </c>
      <c r="B95" s="14">
        <v>0.85399999999999998</v>
      </c>
      <c r="C95" s="14">
        <v>18.9933523266</v>
      </c>
      <c r="D95" s="13">
        <f>Таблица23[[#This Row],[цена за м3]]/Таблица23[[#This Row],[шт в м3]]</f>
        <v>1342.575000006055</v>
      </c>
      <c r="E95" s="13">
        <f>Таблица23[[#This Row],[цена за шт]]*Таблица23[[#This Row],[шт в м2]]</f>
        <v>1146.559050005171</v>
      </c>
      <c r="F95" s="13">
        <v>25500</v>
      </c>
    </row>
    <row r="96" spans="1:6" ht="34.9" customHeight="1" thickBot="1">
      <c r="A96" s="20" t="s">
        <v>68</v>
      </c>
      <c r="B96" s="14">
        <v>1.754</v>
      </c>
      <c r="C96" s="14">
        <v>87.819298245599995</v>
      </c>
      <c r="D96" s="13">
        <f>Таблица23[[#This Row],[цена за м3]]/Таблица23[[#This Row],[шт в м3]]</f>
        <v>341.61056395714354</v>
      </c>
      <c r="E96" s="13">
        <f>Таблица23[[#This Row],[цена за шт]]*Таблица23[[#This Row],[шт в м2]]</f>
        <v>599.18492918082973</v>
      </c>
      <c r="F96" s="13">
        <v>30000</v>
      </c>
    </row>
    <row r="97" spans="1:6" ht="34.9" customHeight="1" thickBot="1">
      <c r="A97" s="20" t="s">
        <v>69</v>
      </c>
      <c r="B97" s="14">
        <v>1.149</v>
      </c>
      <c r="C97" s="14">
        <v>57.471264367800003</v>
      </c>
      <c r="D97" s="13">
        <f>Таблица23[[#This Row],[цена за м3]]/Таблица23[[#This Row],[шт в м3]]</f>
        <v>522.00000000014609</v>
      </c>
      <c r="E97" s="13">
        <f>Таблица23[[#This Row],[цена за шт]]*Таблица23[[#This Row],[шт в м2]]</f>
        <v>599.77800000016782</v>
      </c>
      <c r="F97" s="13">
        <v>30000</v>
      </c>
    </row>
    <row r="98" spans="1:6" ht="34.9" customHeight="1" thickBot="1">
      <c r="A98" s="20" t="s">
        <v>70</v>
      </c>
      <c r="B98" s="14">
        <v>0.85399999999999998</v>
      </c>
      <c r="C98" s="14">
        <v>42.735042735</v>
      </c>
      <c r="D98" s="13">
        <f>Таблица23[[#This Row],[цена за м3]]/Таблица23[[#This Row],[шт в м3]]</f>
        <v>702.00000000070202</v>
      </c>
      <c r="E98" s="13">
        <f>Таблица23[[#This Row],[цена за шт]]*Таблица23[[#This Row],[шт в м2]]</f>
        <v>599.50800000059951</v>
      </c>
      <c r="F98" s="13">
        <v>30000</v>
      </c>
    </row>
    <row r="99" spans="1:6" ht="34.9" customHeight="1" thickBot="1">
      <c r="A99" s="20" t="s">
        <v>71</v>
      </c>
      <c r="B99" s="14">
        <v>1.754</v>
      </c>
      <c r="C99" s="14">
        <v>50.125313283200001</v>
      </c>
      <c r="D99" s="13">
        <f>Таблица23[[#This Row],[цена за м3]]/Таблица23[[#This Row],[шт в м3]]</f>
        <v>508.72500000008137</v>
      </c>
      <c r="E99" s="13">
        <f>Таблица23[[#This Row],[цена за шт]]*Таблица23[[#This Row],[шт в м2]]</f>
        <v>892.30365000014274</v>
      </c>
      <c r="F99" s="13">
        <v>25500</v>
      </c>
    </row>
    <row r="100" spans="1:6" ht="34.9" customHeight="1" thickBot="1">
      <c r="A100" s="20" t="s">
        <v>72</v>
      </c>
      <c r="B100" s="14">
        <v>1.149</v>
      </c>
      <c r="C100" s="14">
        <v>32.840722495800001</v>
      </c>
      <c r="D100" s="13">
        <f>Таблица23[[#This Row],[цена за м3]]/Таблица23[[#This Row],[шт в м3]]</f>
        <v>776.47500000224397</v>
      </c>
      <c r="E100" s="13">
        <f>Таблица23[[#This Row],[цена за шт]]*Таблица23[[#This Row],[шт в м2]]</f>
        <v>892.16977500257838</v>
      </c>
      <c r="F100" s="13">
        <v>25500</v>
      </c>
    </row>
    <row r="101" spans="1:6" ht="34.9" customHeight="1" thickBot="1">
      <c r="A101" s="20" t="s">
        <v>73</v>
      </c>
      <c r="B101" s="14">
        <v>0.85399999999999998</v>
      </c>
      <c r="C101" s="14">
        <v>24.420024420000001</v>
      </c>
      <c r="D101" s="13">
        <f>Таблица23[[#This Row],[цена за м3]]/Таблица23[[#This Row],[шт в м3]]</f>
        <v>1044.2250000010442</v>
      </c>
      <c r="E101" s="13">
        <f>Таблица23[[#This Row],[цена за шт]]*Таблица23[[#This Row],[шт в м2]]</f>
        <v>891.76815000089175</v>
      </c>
      <c r="F101" s="13">
        <v>25500</v>
      </c>
    </row>
    <row r="102" spans="1:6" ht="34.9" customHeight="1" thickBot="1">
      <c r="A102" s="19" t="s">
        <v>74</v>
      </c>
      <c r="B102" s="18">
        <v>1.754</v>
      </c>
      <c r="C102" s="18">
        <v>23.3918</v>
      </c>
      <c r="D102" s="17">
        <f>Таблица23[[#This Row],[цена за м3]]/Таблица23[[#This Row],[шт в м3]]</f>
        <v>1026.0005643003103</v>
      </c>
      <c r="E102" s="17">
        <f>Таблица23[[#This Row],[цена за шт]]*Таблица23[[#This Row],[шт в м2]]</f>
        <v>1799.6049897827443</v>
      </c>
      <c r="F102" s="17">
        <v>24000</v>
      </c>
    </row>
    <row r="103" spans="1:6" ht="34.9" customHeight="1" thickBot="1">
      <c r="A103" s="19" t="s">
        <v>75</v>
      </c>
      <c r="B103" s="18">
        <v>1.149</v>
      </c>
      <c r="C103" s="18">
        <v>15.3256</v>
      </c>
      <c r="D103" s="17">
        <f>Таблица23[[#This Row],[цена за м3]]/Таблица23[[#This Row],[шт в м3]]</f>
        <v>1566.0072036331367</v>
      </c>
      <c r="E103" s="17">
        <f>Таблица23[[#This Row],[цена за шт]]*Таблица23[[#This Row],[шт в м2]]</f>
        <v>1799.3422769744741</v>
      </c>
      <c r="F103" s="17">
        <v>24000</v>
      </c>
    </row>
    <row r="104" spans="1:6" ht="34.9" customHeight="1" thickBot="1">
      <c r="A104" s="19" t="s">
        <v>76</v>
      </c>
      <c r="B104" s="18">
        <v>0.85399999999999998</v>
      </c>
      <c r="C104" s="18">
        <v>11.39601</v>
      </c>
      <c r="D104" s="17">
        <f>Таблица23[[#This Row],[цена за м3]]/Таблица23[[#This Row],[шт в м3]]</f>
        <v>2106.0002579850316</v>
      </c>
      <c r="E104" s="17">
        <f>Таблица23[[#This Row],[цена за шт]]*Таблица23[[#This Row],[шт в м2]]</f>
        <v>1798.524220319217</v>
      </c>
      <c r="F104" s="17">
        <v>24000</v>
      </c>
    </row>
    <row r="105" spans="1:6" ht="34.9" customHeight="1" thickBot="1">
      <c r="A105" s="19" t="s">
        <v>77</v>
      </c>
      <c r="B105" s="18">
        <v>1.754</v>
      </c>
      <c r="C105" s="18">
        <v>18.466999999999999</v>
      </c>
      <c r="D105" s="17">
        <f>Таблица23[[#This Row],[цена за м3]]/Таблица23[[#This Row],[шт в м3]]</f>
        <v>1299.6155304055885</v>
      </c>
      <c r="E105" s="17">
        <f>Таблица23[[#This Row],[цена за шт]]*Таблица23[[#This Row],[шт в м2]]</f>
        <v>2279.5256403314024</v>
      </c>
      <c r="F105" s="17">
        <v>24000</v>
      </c>
    </row>
    <row r="106" spans="1:6" ht="34.9" customHeight="1" thickBot="1">
      <c r="A106" s="19" t="s">
        <v>78</v>
      </c>
      <c r="B106" s="18">
        <v>1.149</v>
      </c>
      <c r="C106" s="18">
        <v>12.0992</v>
      </c>
      <c r="D106" s="17">
        <f>Таблица23[[#This Row],[цена за м3]]/Таблица23[[#This Row],[шт в м3]]</f>
        <v>1983.6022216344884</v>
      </c>
      <c r="E106" s="17">
        <f>Таблица23[[#This Row],[цена за шт]]*Таблица23[[#This Row],[шт в м2]]</f>
        <v>2279.1589526580274</v>
      </c>
      <c r="F106" s="17">
        <v>24000</v>
      </c>
    </row>
    <row r="107" spans="1:6" ht="34.9" customHeight="1" thickBot="1">
      <c r="A107" s="19" t="s">
        <v>79</v>
      </c>
      <c r="B107" s="18">
        <v>0.85399999999999998</v>
      </c>
      <c r="C107" s="18">
        <v>8.9960000000000004</v>
      </c>
      <c r="D107" s="17">
        <f>Таблица23[[#This Row],[цена за м3]]/Таблица23[[#This Row],[шт в м3]]</f>
        <v>2667.8523788350376</v>
      </c>
      <c r="E107" s="17">
        <f>Таблица23[[#This Row],[цена за шт]]*Таблица23[[#This Row],[шт в м2]]</f>
        <v>2278.3459315251221</v>
      </c>
      <c r="F107" s="17">
        <v>24000</v>
      </c>
    </row>
    <row r="108" spans="1:6" ht="34.9" customHeight="1" thickBot="1">
      <c r="A108" s="19" t="s">
        <v>80</v>
      </c>
      <c r="B108" s="18">
        <v>1.754</v>
      </c>
      <c r="C108" s="18">
        <v>7.9270699999999996</v>
      </c>
      <c r="D108" s="17">
        <f>Таблица23[[#This Row],[цена за м3]]/Таблица23[[#This Row],[шт в м3]]</f>
        <v>3027.6003617982433</v>
      </c>
      <c r="E108" s="17">
        <f>Таблица23[[#This Row],[цена за шт]]*Таблица23[[#This Row],[шт в м2]]</f>
        <v>5310.411034594119</v>
      </c>
      <c r="F108" s="17">
        <v>24000</v>
      </c>
    </row>
    <row r="109" spans="1:6" ht="34.9" customHeight="1" thickBot="1">
      <c r="A109" s="19" t="s">
        <v>81</v>
      </c>
      <c r="B109" s="18">
        <v>1.149</v>
      </c>
      <c r="C109" s="18">
        <v>5.8944879999999999</v>
      </c>
      <c r="D109" s="17">
        <f>Таблица23[[#This Row],[цена за м3]]/Таблица23[[#This Row],[шт в м3]]</f>
        <v>4071.6004511333299</v>
      </c>
      <c r="E109" s="17">
        <f>Таблица23[[#This Row],[цена за шт]]*Таблица23[[#This Row],[шт в м2]]</f>
        <v>4678.2689183521961</v>
      </c>
      <c r="F109" s="17">
        <v>24000</v>
      </c>
    </row>
    <row r="110" spans="1:6" ht="34.9" customHeight="1" thickBot="1">
      <c r="A110" s="19" t="s">
        <v>82</v>
      </c>
      <c r="B110" s="18">
        <v>0.85399999999999998</v>
      </c>
      <c r="C110" s="18">
        <v>4.3830799999999996</v>
      </c>
      <c r="D110" s="17">
        <f>Таблица23[[#This Row],[цена за м3]]/Таблица23[[#This Row],[шт в м3]]</f>
        <v>5475.601631729287</v>
      </c>
      <c r="E110" s="17">
        <f>Таблица23[[#This Row],[цена за шт]]*Таблица23[[#This Row],[шт в м2]]</f>
        <v>4676.1637934968112</v>
      </c>
      <c r="F110" s="17">
        <v>24000</v>
      </c>
    </row>
    <row r="111" spans="1:6" ht="34.9" customHeight="1" thickBot="1">
      <c r="A111" s="5" t="s">
        <v>182</v>
      </c>
      <c r="B111" s="8" t="s">
        <v>146</v>
      </c>
      <c r="C111" s="7" t="s">
        <v>147</v>
      </c>
      <c r="D111" s="6" t="s">
        <v>148</v>
      </c>
      <c r="E111" s="7" t="s">
        <v>144</v>
      </c>
      <c r="F111" s="26" t="s">
        <v>145</v>
      </c>
    </row>
    <row r="112" spans="1:6" ht="34.9" customHeight="1" thickBot="1">
      <c r="A112" s="15" t="s">
        <v>185</v>
      </c>
      <c r="B112" s="14">
        <v>11.111000000000001</v>
      </c>
      <c r="C112" s="14">
        <v>555.55499999999995</v>
      </c>
      <c r="D112" s="13">
        <f>Таблица24[[#This Row],[цена за м3]]/Таблица24[[#This Row],[шт в м3]]</f>
        <v>54.000054000054007</v>
      </c>
      <c r="E112" s="13">
        <f>Таблица24[[#This Row],[цена за шт]]*Таблица24[[#This Row],[шт в м2]]</f>
        <v>599.99459999460009</v>
      </c>
      <c r="F112" s="25">
        <v>30000</v>
      </c>
    </row>
    <row r="113" spans="1:6" ht="34.9" customHeight="1" thickBot="1">
      <c r="A113" s="15" t="s">
        <v>83</v>
      </c>
      <c r="B113" s="14">
        <v>8.3330000000000002</v>
      </c>
      <c r="C113" s="14">
        <v>416.66666666600003</v>
      </c>
      <c r="D113" s="13">
        <f>Таблица24[[#This Row],[цена за м3]]/Таблица24[[#This Row],[шт в м3]]</f>
        <v>72.000000000115193</v>
      </c>
      <c r="E113" s="13">
        <f>Таблица24[[#This Row],[цена за шт]]*Таблица24[[#This Row],[шт в м2]]</f>
        <v>599.97600000095997</v>
      </c>
      <c r="F113" s="25">
        <v>30000</v>
      </c>
    </row>
    <row r="114" spans="1:6" ht="34.9" customHeight="1" thickBot="1">
      <c r="A114" s="15" t="s">
        <v>84</v>
      </c>
      <c r="B114" s="14">
        <v>6.6660000000000004</v>
      </c>
      <c r="C114" s="14">
        <v>333.33333333000002</v>
      </c>
      <c r="D114" s="13">
        <f>Таблица24[[#This Row],[цена за м3]]/Таблица24[[#This Row],[шт в м3]]</f>
        <v>85.500000000854996</v>
      </c>
      <c r="E114" s="13">
        <f>Таблица24[[#This Row],[цена за шт]]*Таблица24[[#This Row],[шт в м2]]</f>
        <v>569.94300000569945</v>
      </c>
      <c r="F114" s="25">
        <v>28500</v>
      </c>
    </row>
    <row r="115" spans="1:6" ht="34.9" customHeight="1" thickBot="1">
      <c r="A115" s="15" t="s">
        <v>85</v>
      </c>
      <c r="B115" s="14">
        <v>8.3330000000000002</v>
      </c>
      <c r="C115" s="14">
        <v>277.77777777</v>
      </c>
      <c r="D115" s="13">
        <f>Таблица24[[#This Row],[цена за м3]]/Таблица24[[#This Row],[шт в м3]]</f>
        <v>102.6000000028728</v>
      </c>
      <c r="E115" s="13">
        <f>Таблица24[[#This Row],[цена за шт]]*Таблица24[[#This Row],[шт в м2]]</f>
        <v>854.9658000239391</v>
      </c>
      <c r="F115" s="25">
        <v>28500</v>
      </c>
    </row>
    <row r="116" spans="1:6" ht="34.9" customHeight="1" thickBot="1">
      <c r="A116" s="15" t="s">
        <v>86</v>
      </c>
      <c r="B116" s="14">
        <v>6.6660000000000004</v>
      </c>
      <c r="C116" s="14">
        <v>222.22222221999999</v>
      </c>
      <c r="D116" s="13">
        <f>Таблица24[[#This Row],[цена за м3]]/Таблица24[[#This Row],[шт в м3]]</f>
        <v>128.2500000012825</v>
      </c>
      <c r="E116" s="13">
        <f>Таблица24[[#This Row],[цена за шт]]*Таблица24[[#This Row],[шт в м2]]</f>
        <v>854.91450000854923</v>
      </c>
      <c r="F116" s="25">
        <v>28500</v>
      </c>
    </row>
    <row r="117" spans="1:6" ht="34.9" customHeight="1" thickBot="1">
      <c r="A117" s="15" t="s">
        <v>87</v>
      </c>
      <c r="B117" s="14">
        <v>8.3330000000000002</v>
      </c>
      <c r="C117" s="14">
        <v>208.33333329999999</v>
      </c>
      <c r="D117" s="13">
        <f>Таблица24[[#This Row],[цена за м3]]/Таблица24[[#This Row],[шт в м3]]</f>
        <v>136.800000021888</v>
      </c>
      <c r="E117" s="13">
        <f>Таблица24[[#This Row],[цена за шт]]*Таблица24[[#This Row],[шт в м2]]</f>
        <v>1139.9544001823926</v>
      </c>
      <c r="F117" s="25">
        <v>28500</v>
      </c>
    </row>
    <row r="118" spans="1:6" ht="34.9" customHeight="1" thickBot="1">
      <c r="A118" s="15" t="s">
        <v>88</v>
      </c>
      <c r="B118" s="14">
        <v>6.6660000000000004</v>
      </c>
      <c r="C118" s="14">
        <v>166.666666666</v>
      </c>
      <c r="D118" s="13">
        <f>Таблица24[[#This Row],[цена за м3]]/Таблица24[[#This Row],[шт в м3]]</f>
        <v>171.000000000684</v>
      </c>
      <c r="E118" s="13">
        <f>Таблица24[[#This Row],[цена за шт]]*Таблица24[[#This Row],[шт в м2]]</f>
        <v>1139.8860000045595</v>
      </c>
      <c r="F118" s="25">
        <v>28500</v>
      </c>
    </row>
    <row r="119" spans="1:6" ht="34.9" customHeight="1" thickBot="1">
      <c r="A119" s="15" t="s">
        <v>89</v>
      </c>
      <c r="B119" s="14">
        <v>5.5549999999999997</v>
      </c>
      <c r="C119" s="14">
        <v>138.888888888</v>
      </c>
      <c r="D119" s="13">
        <f>Таблица24[[#This Row],[цена за м3]]/Таблица24[[#This Row],[шт в м3]]</f>
        <v>205.2000000013133</v>
      </c>
      <c r="E119" s="13">
        <f>Таблица24[[#This Row],[цена за шт]]*Таблица24[[#This Row],[шт в м2]]</f>
        <v>1139.8860000072953</v>
      </c>
      <c r="F119" s="25">
        <v>28500</v>
      </c>
    </row>
    <row r="120" spans="1:6" ht="34.9" customHeight="1" thickBot="1">
      <c r="A120" s="15" t="s">
        <v>90</v>
      </c>
      <c r="B120" s="14">
        <v>4.7610000000000001</v>
      </c>
      <c r="C120" s="14">
        <v>119.047619047</v>
      </c>
      <c r="D120" s="13">
        <f>Таблица24[[#This Row],[цена за м3]]/Таблица24[[#This Row],[шт в м3]]</f>
        <v>239.40000000124488</v>
      </c>
      <c r="E120" s="13">
        <f>Таблица24[[#This Row],[цена за шт]]*Таблица24[[#This Row],[шт в м2]]</f>
        <v>1139.783400005927</v>
      </c>
      <c r="F120" s="25">
        <v>28500</v>
      </c>
    </row>
    <row r="121" spans="1:6" ht="34.9" customHeight="1" thickBot="1">
      <c r="A121" s="15" t="s">
        <v>91</v>
      </c>
      <c r="B121" s="14">
        <v>7.407</v>
      </c>
      <c r="C121" s="14">
        <v>164.60900000000001</v>
      </c>
      <c r="D121" s="13">
        <f>Таблица24[[#This Row],[цена за м3]]/Таблица24[[#This Row],[шт в м3]]</f>
        <v>173.13755626970578</v>
      </c>
      <c r="E121" s="13">
        <f>Таблица24[[#This Row],[цена за шт]]*Таблица24[[#This Row],[шт в м2]]</f>
        <v>1282.4298792897107</v>
      </c>
      <c r="F121" s="25">
        <v>28500</v>
      </c>
    </row>
    <row r="122" spans="1:6" ht="34.9" customHeight="1" thickBot="1">
      <c r="A122" s="15" t="s">
        <v>92</v>
      </c>
      <c r="B122" s="14">
        <v>6.6660000000000004</v>
      </c>
      <c r="C122" s="14">
        <v>133.33333333300001</v>
      </c>
      <c r="D122" s="13">
        <f>Таблица24[[#This Row],[цена за м3]]/Таблица24[[#This Row],[шт в м3]]</f>
        <v>213.75000000053436</v>
      </c>
      <c r="E122" s="13">
        <f>Таблица24[[#This Row],[цена за шт]]*Таблица24[[#This Row],[шт в м2]]</f>
        <v>1424.8575000035621</v>
      </c>
      <c r="F122" s="25">
        <v>28500</v>
      </c>
    </row>
    <row r="123" spans="1:6" ht="34.9" customHeight="1" thickBot="1">
      <c r="A123" s="15" t="s">
        <v>93</v>
      </c>
      <c r="B123" s="14">
        <v>5.5549999999999997</v>
      </c>
      <c r="C123" s="14">
        <v>111.111111111</v>
      </c>
      <c r="D123" s="13">
        <f>Таблица24[[#This Row],[цена за м3]]/Таблица24[[#This Row],[шт в м3]]</f>
        <v>256.50000000025648</v>
      </c>
      <c r="E123" s="13">
        <f>Таблица24[[#This Row],[цена за шт]]*Таблица24[[#This Row],[шт в м2]]</f>
        <v>1424.8575000014246</v>
      </c>
      <c r="F123" s="25">
        <v>28500</v>
      </c>
    </row>
    <row r="124" spans="1:6" ht="34.9" customHeight="1" thickBot="1">
      <c r="A124" s="15" t="s">
        <v>94</v>
      </c>
      <c r="B124" s="14">
        <v>4.7610000000000001</v>
      </c>
      <c r="C124" s="14">
        <v>95.238095238</v>
      </c>
      <c r="D124" s="13">
        <f>Таблица24[[#This Row],[цена за м3]]/Таблица24[[#This Row],[шт в м3]]</f>
        <v>299.25000000029922</v>
      </c>
      <c r="E124" s="13">
        <f>Таблица24[[#This Row],[цена за шт]]*Таблица24[[#This Row],[шт в м2]]</f>
        <v>1424.7292500014246</v>
      </c>
      <c r="F124" s="25">
        <v>28500</v>
      </c>
    </row>
    <row r="125" spans="1:6" ht="34.9" customHeight="1" thickBot="1">
      <c r="A125" s="9" t="s">
        <v>142</v>
      </c>
      <c r="B125" s="8" t="s">
        <v>146</v>
      </c>
      <c r="C125" s="7" t="s">
        <v>147</v>
      </c>
      <c r="D125" s="6" t="s">
        <v>148</v>
      </c>
      <c r="E125" s="7" t="s">
        <v>144</v>
      </c>
      <c r="F125" s="26" t="s">
        <v>145</v>
      </c>
    </row>
    <row r="126" spans="1:6" ht="34.9" customHeight="1" thickBot="1">
      <c r="A126" s="30" t="s">
        <v>186</v>
      </c>
      <c r="B126" s="18">
        <v>1.6659999999999999</v>
      </c>
      <c r="C126" s="31">
        <v>20</v>
      </c>
      <c r="D126" s="32">
        <f>Таблица25[[#This Row],[цена за м3]]/Таблица25[[#This Row],[шт в м3]]</f>
        <v>925</v>
      </c>
      <c r="E126" s="32">
        <f>Таблица25[[#This Row],[цена за шт]]*Таблица25[[#This Row],[шт в м2]]</f>
        <v>1541.05</v>
      </c>
      <c r="F126" s="33">
        <v>18500</v>
      </c>
    </row>
    <row r="127" spans="1:6" ht="34.9" customHeight="1" thickBot="1">
      <c r="A127" s="30" t="s">
        <v>187</v>
      </c>
      <c r="B127" s="18">
        <v>1.111</v>
      </c>
      <c r="C127" s="31">
        <v>13</v>
      </c>
      <c r="D127" s="32">
        <f>Таблица25[[#This Row],[цена за м3]]/Таблица25[[#This Row],[шт в м3]]</f>
        <v>1423.0769230769231</v>
      </c>
      <c r="E127" s="32">
        <f>Таблица25[[#This Row],[цена за шт]]*Таблица25[[#This Row],[шт в м2]]</f>
        <v>1581.0384615384614</v>
      </c>
      <c r="F127" s="33">
        <v>18500</v>
      </c>
    </row>
    <row r="128" spans="1:6" ht="34.9" customHeight="1" thickBot="1">
      <c r="A128" s="30" t="s">
        <v>188</v>
      </c>
      <c r="B128" s="18">
        <v>0.83299999999999996</v>
      </c>
      <c r="C128" s="31">
        <v>10</v>
      </c>
      <c r="D128" s="32">
        <f>Таблица25[[#This Row],[цена за м3]]/Таблица25[[#This Row],[шт в м3]]</f>
        <v>1850</v>
      </c>
      <c r="E128" s="32">
        <f>Таблица25[[#This Row],[цена за шт]]*Таблица25[[#This Row],[шт в м2]]</f>
        <v>1541.05</v>
      </c>
      <c r="F128" s="33">
        <v>18500</v>
      </c>
    </row>
    <row r="129" spans="1:6" ht="34.9" customHeight="1" thickBot="1">
      <c r="A129" s="16" t="s">
        <v>95</v>
      </c>
      <c r="B129" s="18">
        <v>1.6659999999999999</v>
      </c>
      <c r="C129" s="21">
        <v>16</v>
      </c>
      <c r="D129" s="17">
        <f>Таблица25[[#This Row],[цена за м3]]/Таблица25[[#This Row],[шт в м3]]</f>
        <v>1112.5</v>
      </c>
      <c r="E129" s="17">
        <f>Таблица25[[#This Row],[цена за шт]]*Таблица25[[#This Row],[шт в м2]]</f>
        <v>1853.425</v>
      </c>
      <c r="F129" s="17">
        <v>17800</v>
      </c>
    </row>
    <row r="130" spans="1:6" ht="34.9" customHeight="1" thickBot="1">
      <c r="A130" s="16" t="s">
        <v>96</v>
      </c>
      <c r="B130" s="18">
        <v>1.111</v>
      </c>
      <c r="C130" s="21">
        <v>11</v>
      </c>
      <c r="D130" s="17">
        <f>Таблица25[[#This Row],[цена за м3]]/Таблица25[[#This Row],[шт в м3]]</f>
        <v>1618.1818181818182</v>
      </c>
      <c r="E130" s="17">
        <f>Таблица25[[#This Row],[цена за шт]]*Таблица25[[#This Row],[шт в м2]]</f>
        <v>1797.8</v>
      </c>
      <c r="F130" s="17">
        <v>17800</v>
      </c>
    </row>
    <row r="131" spans="1:6" ht="34.9" customHeight="1" thickBot="1">
      <c r="A131" s="16" t="s">
        <v>97</v>
      </c>
      <c r="B131" s="18">
        <v>0.83299999999999996</v>
      </c>
      <c r="C131" s="21">
        <v>8</v>
      </c>
      <c r="D131" s="17">
        <f>Таблица25[[#This Row],[цена за м3]]/Таблица25[[#This Row],[шт в м3]]</f>
        <v>2225</v>
      </c>
      <c r="E131" s="17">
        <f>Таблица25[[#This Row],[цена за шт]]*Таблица25[[#This Row],[шт в м2]]</f>
        <v>1853.425</v>
      </c>
      <c r="F131" s="17">
        <v>17800</v>
      </c>
    </row>
    <row r="132" spans="1:6" ht="34.9" customHeight="1" thickBot="1">
      <c r="A132" s="16" t="s">
        <v>98</v>
      </c>
      <c r="B132" s="18">
        <v>1.111</v>
      </c>
      <c r="C132" s="21">
        <v>7</v>
      </c>
      <c r="D132" s="17">
        <f>Таблица25[[#This Row],[цена за м3]]/Таблица25[[#This Row],[шт в м3]]</f>
        <v>2571.4285714285716</v>
      </c>
      <c r="E132" s="17">
        <f>Таблица25[[#This Row],[цена за шт]]*Таблица25[[#This Row],[шт в м2]]</f>
        <v>2856.8571428571431</v>
      </c>
      <c r="F132" s="17">
        <v>18000</v>
      </c>
    </row>
    <row r="133" spans="1:6" ht="34.9" customHeight="1" thickBot="1">
      <c r="A133" s="16" t="s">
        <v>99</v>
      </c>
      <c r="B133" s="18">
        <v>0.83299999999999996</v>
      </c>
      <c r="C133" s="21">
        <v>5</v>
      </c>
      <c r="D133" s="17">
        <f>Таблица25[[#This Row],[цена за м3]]/Таблица25[[#This Row],[шт в м3]]</f>
        <v>3600</v>
      </c>
      <c r="E133" s="17">
        <f>Таблица25[[#This Row],[цена за шт]]*Таблица25[[#This Row],[шт в м2]]</f>
        <v>2998.7999999999997</v>
      </c>
      <c r="F133" s="17">
        <v>18000</v>
      </c>
    </row>
    <row r="134" spans="1:6" ht="34.9" customHeight="1" thickBot="1">
      <c r="A134" s="16" t="s">
        <v>100</v>
      </c>
      <c r="B134" s="18">
        <v>0.83299999999999996</v>
      </c>
      <c r="C134" s="21">
        <v>4</v>
      </c>
      <c r="D134" s="17">
        <f>Таблица25[[#This Row],[цена за м3]]/Таблица25[[#This Row],[шт в м3]]</f>
        <v>4500</v>
      </c>
      <c r="E134" s="17">
        <f>Таблица25[[#This Row],[цена за шт]]*Таблица25[[#This Row],[шт в м2]]</f>
        <v>3748.5</v>
      </c>
      <c r="F134" s="17">
        <v>18000</v>
      </c>
    </row>
    <row r="135" spans="1:6" ht="34.9" customHeight="1" thickBot="1">
      <c r="A135" s="16" t="s">
        <v>101</v>
      </c>
      <c r="B135" s="18">
        <v>6.6660000000000004</v>
      </c>
      <c r="C135" s="21">
        <v>66</v>
      </c>
      <c r="D135" s="17">
        <f>Таблица25[[#This Row],[цена за м3]]/Таблица25[[#This Row],[шт в м3]]</f>
        <v>280.30303030303031</v>
      </c>
      <c r="E135" s="17">
        <f>Таблица25[[#This Row],[цена за шт]]*Таблица25[[#This Row],[шт в м2]]</f>
        <v>1868.5000000000002</v>
      </c>
      <c r="F135" s="17">
        <v>18500</v>
      </c>
    </row>
    <row r="136" spans="1:6" ht="34.9" customHeight="1" thickBot="1">
      <c r="A136" s="15" t="s">
        <v>102</v>
      </c>
      <c r="B136" s="14">
        <v>1.6659999999999999</v>
      </c>
      <c r="C136" s="22">
        <v>66</v>
      </c>
      <c r="D136" s="13">
        <f>Таблица25[[#This Row],[цена за м3]]/Таблица25[[#This Row],[шт в м3]]</f>
        <v>295.45454545454544</v>
      </c>
      <c r="E136" s="13">
        <f>Таблица25[[#This Row],[цена за шт]]*Таблица25[[#This Row],[шт в м2]]</f>
        <v>492.22727272727269</v>
      </c>
      <c r="F136" s="13">
        <v>19500</v>
      </c>
    </row>
    <row r="137" spans="1:6" ht="34.9" customHeight="1" thickBot="1">
      <c r="A137" s="15" t="s">
        <v>103</v>
      </c>
      <c r="B137" s="14">
        <v>1.111</v>
      </c>
      <c r="C137" s="22">
        <v>44</v>
      </c>
      <c r="D137" s="13">
        <f>Таблица25[[#This Row],[цена за м3]]/Таблица25[[#This Row],[шт в м3]]</f>
        <v>443.18181818181819</v>
      </c>
      <c r="E137" s="13">
        <f>Таблица25[[#This Row],[цена за шт]]*Таблица25[[#This Row],[шт в м2]]</f>
        <v>492.375</v>
      </c>
      <c r="F137" s="13">
        <v>19500</v>
      </c>
    </row>
    <row r="138" spans="1:6" ht="34.9" customHeight="1" thickBot="1">
      <c r="A138" s="15" t="s">
        <v>104</v>
      </c>
      <c r="B138" s="14">
        <v>1.6659999999999999</v>
      </c>
      <c r="C138" s="22">
        <v>41</v>
      </c>
      <c r="D138" s="13">
        <f>Таблица25[[#This Row],[цена за м3]]/Таблица25[[#This Row],[шт в м3]]</f>
        <v>451.21951219512198</v>
      </c>
      <c r="E138" s="13">
        <f>Таблица25[[#This Row],[цена за шт]]*Таблица25[[#This Row],[шт в м2]]</f>
        <v>751.73170731707319</v>
      </c>
      <c r="F138" s="13">
        <v>18500</v>
      </c>
    </row>
    <row r="139" spans="1:6" ht="34.9" customHeight="1" thickBot="1">
      <c r="A139" s="15" t="s">
        <v>105</v>
      </c>
      <c r="B139" s="14">
        <v>1.111</v>
      </c>
      <c r="C139" s="22">
        <v>27</v>
      </c>
      <c r="D139" s="13">
        <f>Таблица25[[#This Row],[цена за м3]]/Таблица25[[#This Row],[шт в м3]]</f>
        <v>685.18518518518522</v>
      </c>
      <c r="E139" s="13">
        <f>Таблица25[[#This Row],[цена за шт]]*Таблица25[[#This Row],[шт в м2]]</f>
        <v>761.24074074074076</v>
      </c>
      <c r="F139" s="13">
        <v>18500</v>
      </c>
    </row>
    <row r="140" spans="1:6" ht="34.9" customHeight="1" thickBot="1">
      <c r="A140" s="15" t="s">
        <v>106</v>
      </c>
      <c r="B140" s="14">
        <v>0.83299999999999996</v>
      </c>
      <c r="C140" s="22">
        <v>20</v>
      </c>
      <c r="D140" s="13">
        <f>Таблица25[[#This Row],[цена за м3]]/Таблица25[[#This Row],[шт в м3]]</f>
        <v>925</v>
      </c>
      <c r="E140" s="13">
        <f>Таблица25[[#This Row],[цена за шт]]*Таблица25[[#This Row],[шт в м2]]</f>
        <v>770.52499999999998</v>
      </c>
      <c r="F140" s="13">
        <v>18500</v>
      </c>
    </row>
    <row r="141" spans="1:6" ht="34.9" customHeight="1" thickBot="1">
      <c r="A141" s="15" t="s">
        <v>107</v>
      </c>
      <c r="B141" s="14">
        <v>1.6659999999999999</v>
      </c>
      <c r="C141" s="22">
        <v>33</v>
      </c>
      <c r="D141" s="13">
        <f>Таблица25[[#This Row],[цена за м3]]/Таблица25[[#This Row],[шт в м3]]</f>
        <v>539.39393939393938</v>
      </c>
      <c r="E141" s="13">
        <f>Таблица25[[#This Row],[цена за шт]]*Таблица25[[#This Row],[шт в м2]]</f>
        <v>898.63030303030291</v>
      </c>
      <c r="F141" s="13">
        <v>17800</v>
      </c>
    </row>
    <row r="142" spans="1:6" ht="34.9" customHeight="1" thickBot="1">
      <c r="A142" s="15" t="s">
        <v>108</v>
      </c>
      <c r="B142" s="14">
        <v>1.111</v>
      </c>
      <c r="C142" s="22">
        <v>22</v>
      </c>
      <c r="D142" s="13">
        <f>Таблица25[[#This Row],[цена за м3]]/Таблица25[[#This Row],[шт в м3]]</f>
        <v>795.4545454545455</v>
      </c>
      <c r="E142" s="13">
        <f>Таблица25[[#This Row],[цена за шт]]*Таблица25[[#This Row],[шт в м2]]</f>
        <v>883.75</v>
      </c>
      <c r="F142" s="13">
        <v>17500</v>
      </c>
    </row>
    <row r="143" spans="1:6" ht="34.9" customHeight="1" thickBot="1">
      <c r="A143" s="15" t="s">
        <v>109</v>
      </c>
      <c r="B143" s="14">
        <v>0.83299999999999996</v>
      </c>
      <c r="C143" s="22">
        <v>16</v>
      </c>
      <c r="D143" s="13">
        <f>Таблица25[[#This Row],[цена за м3]]/Таблица25[[#This Row],[шт в м3]]</f>
        <v>1125</v>
      </c>
      <c r="E143" s="13">
        <f>Таблица25[[#This Row],[цена за шт]]*Таблица25[[#This Row],[шт в м2]]</f>
        <v>937.125</v>
      </c>
      <c r="F143" s="13">
        <v>18000</v>
      </c>
    </row>
    <row r="144" spans="1:6" ht="34.9" customHeight="1" thickBot="1">
      <c r="A144" s="5" t="s">
        <v>143</v>
      </c>
      <c r="B144" s="8" t="s">
        <v>146</v>
      </c>
      <c r="C144" s="7" t="s">
        <v>147</v>
      </c>
      <c r="D144" s="6" t="s">
        <v>148</v>
      </c>
      <c r="E144" s="7" t="s">
        <v>144</v>
      </c>
      <c r="F144" s="26" t="s">
        <v>145</v>
      </c>
    </row>
    <row r="145" spans="1:6" ht="34.9" customHeight="1" thickBot="1">
      <c r="A145" s="16" t="s">
        <v>110</v>
      </c>
      <c r="B145" s="18">
        <v>1.6659999999999999</v>
      </c>
      <c r="C145" s="18">
        <v>16.66666</v>
      </c>
      <c r="D145" s="17">
        <f>Таблица26[[#This Row],[цена за м3]]/Таблица26[[#This Row],[шт в м3]]</f>
        <v>1440.0005760002305</v>
      </c>
      <c r="E145" s="17">
        <f>Таблица26[[#This Row],[цена за шт]]*Таблица26[[#This Row],[шт в м2]]</f>
        <v>2399.040959616384</v>
      </c>
      <c r="F145" s="17">
        <v>24000</v>
      </c>
    </row>
    <row r="146" spans="1:6" ht="34.9" customHeight="1" thickBot="1">
      <c r="A146" s="16" t="s">
        <v>111</v>
      </c>
      <c r="B146" s="18">
        <v>1.111</v>
      </c>
      <c r="C146" s="18">
        <v>11.11111</v>
      </c>
      <c r="D146" s="17">
        <f>Таблица26[[#This Row],[цена за м3]]/Таблица26[[#This Row],[шт в м3]]</f>
        <v>2160.0002160000217</v>
      </c>
      <c r="E146" s="17">
        <f>Таблица26[[#This Row],[цена за шт]]*Таблица26[[#This Row],[шт в м2]]</f>
        <v>2399.760239976024</v>
      </c>
      <c r="F146" s="17">
        <v>24000</v>
      </c>
    </row>
    <row r="147" spans="1:6" ht="34.9" customHeight="1" thickBot="1">
      <c r="A147" s="16" t="s">
        <v>112</v>
      </c>
      <c r="B147" s="18">
        <v>0.83299999999999996</v>
      </c>
      <c r="C147" s="18">
        <v>8.3333329999999997</v>
      </c>
      <c r="D147" s="17">
        <f>Таблица26[[#This Row],[цена за м3]]/Таблица26[[#This Row],[шт в м3]]</f>
        <v>2880.0001152000045</v>
      </c>
      <c r="E147" s="17">
        <f>Таблица26[[#This Row],[цена за шт]]*Таблица26[[#This Row],[шт в м2]]</f>
        <v>2399.0400959616036</v>
      </c>
      <c r="F147" s="17">
        <v>24000</v>
      </c>
    </row>
    <row r="148" spans="1:6" ht="34.9" customHeight="1" thickBot="1">
      <c r="A148" s="16" t="s">
        <v>113</v>
      </c>
      <c r="B148" s="18">
        <v>1.111</v>
      </c>
      <c r="C148" s="18">
        <v>7.407407407</v>
      </c>
      <c r="D148" s="17">
        <f>Таблица26[[#This Row],[цена за м3]]/Таблица26[[#This Row],[шт в м3]]</f>
        <v>3240.0000001782</v>
      </c>
      <c r="E148" s="17">
        <f>Таблица26[[#This Row],[цена за шт]]*Таблица26[[#This Row],[шт в м2]]</f>
        <v>3599.64000019798</v>
      </c>
      <c r="F148" s="17">
        <v>24000</v>
      </c>
    </row>
    <row r="149" spans="1:6" ht="34.9" customHeight="1" thickBot="1">
      <c r="A149" s="16" t="s">
        <v>114</v>
      </c>
      <c r="B149" s="18">
        <v>0.83299999999999996</v>
      </c>
      <c r="C149" s="18">
        <v>5.5555554999999996</v>
      </c>
      <c r="D149" s="17">
        <f>Таблица26[[#This Row],[цена за м3]]/Таблица26[[#This Row],[шт в м3]]</f>
        <v>4320.0000432000006</v>
      </c>
      <c r="E149" s="17">
        <f>Таблица26[[#This Row],[цена за шт]]*Таблица26[[#This Row],[шт в м2]]</f>
        <v>3598.5600359856003</v>
      </c>
      <c r="F149" s="17">
        <v>24000</v>
      </c>
    </row>
    <row r="150" spans="1:6" ht="34.9" customHeight="1" thickBot="1">
      <c r="A150" s="16" t="s">
        <v>115</v>
      </c>
      <c r="B150" s="18">
        <v>0.83299999999999996</v>
      </c>
      <c r="C150" s="18">
        <v>4.1666666000000001</v>
      </c>
      <c r="D150" s="17">
        <f>Таблица26[[#This Row],[цена за м3]]/Таблица26[[#This Row],[шт в м3]]</f>
        <v>5760.0000921600013</v>
      </c>
      <c r="E150" s="17">
        <f>Таблица26[[#This Row],[цена за шт]]*Таблица26[[#This Row],[шт в м2]]</f>
        <v>4798.0800767692808</v>
      </c>
      <c r="F150" s="17">
        <v>24000</v>
      </c>
    </row>
    <row r="151" spans="1:6" ht="34.9" customHeight="1" thickBot="1">
      <c r="A151" s="16" t="s">
        <v>116</v>
      </c>
      <c r="B151" s="18">
        <v>6.6660000000000004</v>
      </c>
      <c r="C151" s="18">
        <v>66.666666000000006</v>
      </c>
      <c r="D151" s="17">
        <f>Таблица26[[#This Row],[цена за м3]]/Таблица26[[#This Row],[шт в м3]]</f>
        <v>360.00000360000001</v>
      </c>
      <c r="E151" s="17">
        <f>Таблица26[[#This Row],[цена за шт]]*Таблица26[[#This Row],[шт в м2]]</f>
        <v>2399.7600239976</v>
      </c>
      <c r="F151" s="17">
        <v>24000</v>
      </c>
    </row>
    <row r="152" spans="1:6" ht="34.9" customHeight="1" thickBot="1">
      <c r="A152" s="15" t="s">
        <v>117</v>
      </c>
      <c r="B152" s="14">
        <v>1.6659999999999999</v>
      </c>
      <c r="C152" s="14">
        <v>66.666666000000006</v>
      </c>
      <c r="D152" s="13">
        <f>Таблица26[[#This Row],[цена за м3]]/Таблица26[[#This Row],[шт в м3]]</f>
        <v>315.00000315</v>
      </c>
      <c r="E152" s="13">
        <f>Таблица26[[#This Row],[цена за шт]]*Таблица26[[#This Row],[шт в м2]]</f>
        <v>524.79000524790001</v>
      </c>
      <c r="F152" s="13">
        <v>21000</v>
      </c>
    </row>
    <row r="153" spans="1:6" ht="34.9" customHeight="1" thickBot="1">
      <c r="A153" s="15" t="s">
        <v>118</v>
      </c>
      <c r="B153" s="14">
        <v>1.111</v>
      </c>
      <c r="C153" s="14">
        <v>44.444443999999997</v>
      </c>
      <c r="D153" s="13">
        <f>Таблица26[[#This Row],[цена за м3]]/Таблица26[[#This Row],[шт в м3]]</f>
        <v>472.50000472500005</v>
      </c>
      <c r="E153" s="13">
        <f>Таблица26[[#This Row],[цена за шт]]*Таблица26[[#This Row],[шт в м2]]</f>
        <v>524.94750524947506</v>
      </c>
      <c r="F153" s="13">
        <v>21000</v>
      </c>
    </row>
    <row r="154" spans="1:6" ht="34.9" customHeight="1" thickBot="1">
      <c r="A154" s="15" t="s">
        <v>119</v>
      </c>
      <c r="B154" s="14">
        <v>1.6659999999999999</v>
      </c>
      <c r="C154" s="14">
        <v>41.666665999999999</v>
      </c>
      <c r="D154" s="13">
        <f>Таблица26[[#This Row],[цена за м3]]/Таблица26[[#This Row],[шт в м3]]</f>
        <v>576.00000921600019</v>
      </c>
      <c r="E154" s="13">
        <f>Таблица26[[#This Row],[цена за шт]]*Таблица26[[#This Row],[шт в м2]]</f>
        <v>959.61601535385626</v>
      </c>
      <c r="F154" s="13">
        <v>24000</v>
      </c>
    </row>
    <row r="155" spans="1:6" ht="34.9" customHeight="1" thickBot="1">
      <c r="A155" s="15" t="s">
        <v>120</v>
      </c>
      <c r="B155" s="14">
        <v>1.111</v>
      </c>
      <c r="C155" s="14">
        <v>27.777777</v>
      </c>
      <c r="D155" s="13">
        <f>Таблица26[[#This Row],[цена за м3]]/Таблица26[[#This Row],[шт в м3]]</f>
        <v>864.00002419200064</v>
      </c>
      <c r="E155" s="13">
        <f>Таблица26[[#This Row],[цена за шт]]*Таблица26[[#This Row],[шт в м2]]</f>
        <v>959.90402687731273</v>
      </c>
      <c r="F155" s="13">
        <v>24000</v>
      </c>
    </row>
    <row r="156" spans="1:6" ht="34.9" customHeight="1" thickBot="1">
      <c r="A156" s="15" t="s">
        <v>121</v>
      </c>
      <c r="B156" s="14">
        <v>0.83299999999999996</v>
      </c>
      <c r="C156" s="14">
        <v>20.833333</v>
      </c>
      <c r="D156" s="13">
        <f>Таблица26[[#This Row],[цена за м3]]/Таблица26[[#This Row],[шт в м3]]</f>
        <v>1152.0000184320004</v>
      </c>
      <c r="E156" s="13">
        <f>Таблица26[[#This Row],[цена за шт]]*Таблица26[[#This Row],[шт в м2]]</f>
        <v>959.61601535385626</v>
      </c>
      <c r="F156" s="13">
        <v>24000</v>
      </c>
    </row>
    <row r="157" spans="1:6" ht="34.9" customHeight="1" thickBot="1">
      <c r="A157" s="15" t="s">
        <v>122</v>
      </c>
      <c r="B157" s="14">
        <v>1.6659999999999999</v>
      </c>
      <c r="C157" s="14">
        <v>33.333333000000003</v>
      </c>
      <c r="D157" s="13">
        <f>Таблица26[[#This Row],[цена за м3]]/Таблица26[[#This Row],[шт в м3]]</f>
        <v>675.00000675000001</v>
      </c>
      <c r="E157" s="13">
        <f>Таблица26[[#This Row],[цена за шт]]*Таблица26[[#This Row],[шт в м2]]</f>
        <v>1124.5500112454999</v>
      </c>
      <c r="F157" s="13">
        <v>22500</v>
      </c>
    </row>
    <row r="158" spans="1:6" ht="34.9" customHeight="1" thickBot="1">
      <c r="A158" s="15" t="s">
        <v>123</v>
      </c>
      <c r="B158" s="14">
        <v>1.111</v>
      </c>
      <c r="C158" s="14">
        <v>22.222221999999999</v>
      </c>
      <c r="D158" s="13">
        <f>Таблица26[[#This Row],[цена за м3]]/Таблица26[[#This Row],[шт в м3]]</f>
        <v>1012.5000101250001</v>
      </c>
      <c r="E158" s="13">
        <f>Таблица26[[#This Row],[цена за шт]]*Таблица26[[#This Row],[шт в м2]]</f>
        <v>1124.8875112488752</v>
      </c>
      <c r="F158" s="13">
        <v>22500</v>
      </c>
    </row>
    <row r="159" spans="1:6" ht="34.9" customHeight="1" thickBot="1">
      <c r="A159" s="15" t="s">
        <v>124</v>
      </c>
      <c r="B159" s="14">
        <v>0.83299999999999996</v>
      </c>
      <c r="C159" s="14">
        <v>16.666665999999999</v>
      </c>
      <c r="D159" s="13">
        <f>Таблица26[[#This Row],[цена за м3]]/Таблица26[[#This Row],[шт в м3]]</f>
        <v>1500.0000600000023</v>
      </c>
      <c r="E159" s="13">
        <f>Таблица26[[#This Row],[цена за шт]]*Таблица26[[#This Row],[шт в м2]]</f>
        <v>1249.5000499800019</v>
      </c>
      <c r="F159" s="13">
        <v>25000</v>
      </c>
    </row>
    <row r="160" spans="1:6" ht="34.9" customHeight="1" thickBot="1">
      <c r="A160" s="5" t="s">
        <v>125</v>
      </c>
      <c r="B160" s="8" t="s">
        <v>146</v>
      </c>
      <c r="C160" s="7" t="s">
        <v>147</v>
      </c>
      <c r="D160" s="6" t="s">
        <v>148</v>
      </c>
      <c r="E160" s="7" t="s">
        <v>144</v>
      </c>
      <c r="F160" s="26" t="s">
        <v>145</v>
      </c>
    </row>
    <row r="161" spans="1:6" ht="34.9" customHeight="1" thickBot="1">
      <c r="A161" s="16" t="s">
        <v>192</v>
      </c>
      <c r="B161" s="18">
        <v>1.6659999999999999</v>
      </c>
      <c r="C161" s="23">
        <v>66</v>
      </c>
      <c r="D161" s="17">
        <f>Таблица28[[#This Row],[цена за м3]]/Таблица28[[#This Row],[шт в м3]]</f>
        <v>181.81818181818181</v>
      </c>
      <c r="E161" s="17">
        <f>Таблица28[[#This Row],[цена за шт]]*Таблица28[[#This Row],[шт в м2]]</f>
        <v>302.90909090909088</v>
      </c>
      <c r="F161" s="17">
        <v>12000</v>
      </c>
    </row>
    <row r="162" spans="1:6" ht="34.9" customHeight="1" thickBot="1">
      <c r="A162" s="16" t="s">
        <v>193</v>
      </c>
      <c r="B162" s="18">
        <v>1.111</v>
      </c>
      <c r="C162" s="23">
        <v>44</v>
      </c>
      <c r="D162" s="17">
        <f>Таблица28[[#This Row],[цена за м3]]/Таблица28[[#This Row],[шт в м3]]</f>
        <v>272.72727272727275</v>
      </c>
      <c r="E162" s="17">
        <f>Таблица28[[#This Row],[цена за шт]]*Таблица28[[#This Row],[шт в м2]]</f>
        <v>303</v>
      </c>
      <c r="F162" s="17">
        <v>12000</v>
      </c>
    </row>
    <row r="163" spans="1:6" ht="34.9" customHeight="1" thickBot="1">
      <c r="A163" s="16" t="s">
        <v>126</v>
      </c>
      <c r="B163" s="18">
        <v>1.6659999999999999</v>
      </c>
      <c r="C163" s="23">
        <v>41</v>
      </c>
      <c r="D163" s="17">
        <f>Таблица28[[#This Row],[цена за м3]]/Таблица28[[#This Row],[шт в м3]]</f>
        <v>317.07317073170731</v>
      </c>
      <c r="E163" s="17">
        <f>Таблица28[[#This Row],[цена за шт]]*Таблица28[[#This Row],[шт в м2]]</f>
        <v>528.2439024390244</v>
      </c>
      <c r="F163" s="17">
        <v>13000</v>
      </c>
    </row>
    <row r="164" spans="1:6" ht="34.9" customHeight="1" thickBot="1">
      <c r="A164" s="16" t="s">
        <v>127</v>
      </c>
      <c r="B164" s="18">
        <v>1.111</v>
      </c>
      <c r="C164" s="23">
        <v>27</v>
      </c>
      <c r="D164" s="17">
        <f>Таблица28[[#This Row],[цена за м3]]/Таблица28[[#This Row],[шт в м3]]</f>
        <v>481.48148148148147</v>
      </c>
      <c r="E164" s="17">
        <f>Таблица28[[#This Row],[цена за шт]]*Таблица28[[#This Row],[шт в м2]]</f>
        <v>534.92592592592587</v>
      </c>
      <c r="F164" s="17">
        <v>13000</v>
      </c>
    </row>
    <row r="165" spans="1:6" ht="34.9" customHeight="1" thickBot="1">
      <c r="A165" s="16" t="s">
        <v>128</v>
      </c>
      <c r="B165" s="18">
        <v>1.6659999999999999</v>
      </c>
      <c r="C165" s="23">
        <v>33</v>
      </c>
      <c r="D165" s="17">
        <f>Таблица28[[#This Row],[цена за м3]]/Таблица28[[#This Row],[шт в м3]]</f>
        <v>393.93939393939394</v>
      </c>
      <c r="E165" s="17">
        <f>Таблица28[[#This Row],[цена за шт]]*Таблица28[[#This Row],[шт в м2]]</f>
        <v>656.30303030303025</v>
      </c>
      <c r="F165" s="17">
        <v>13000</v>
      </c>
    </row>
    <row r="166" spans="1:6" ht="34.9" customHeight="1" thickBot="1">
      <c r="A166" s="16" t="s">
        <v>129</v>
      </c>
      <c r="B166" s="18">
        <v>1.111</v>
      </c>
      <c r="C166" s="23">
        <v>22</v>
      </c>
      <c r="D166" s="17">
        <f>Таблица28[[#This Row],[цена за м3]]/Таблица28[[#This Row],[шт в м3]]</f>
        <v>590.90909090909088</v>
      </c>
      <c r="E166" s="17">
        <f>Таблица28[[#This Row],[цена за шт]]*Таблица28[[#This Row],[шт в м2]]</f>
        <v>656.5</v>
      </c>
      <c r="F166" s="17">
        <v>13000</v>
      </c>
    </row>
    <row r="167" spans="1:6" ht="34.9" customHeight="1" thickBot="1">
      <c r="A167" s="5" t="s">
        <v>183</v>
      </c>
      <c r="B167" s="8" t="s">
        <v>146</v>
      </c>
      <c r="C167" s="7" t="s">
        <v>147</v>
      </c>
      <c r="D167" s="6" t="s">
        <v>148</v>
      </c>
      <c r="E167" s="7" t="s">
        <v>144</v>
      </c>
      <c r="F167" s="36" t="s">
        <v>145</v>
      </c>
    </row>
    <row r="168" spans="1:6" ht="34.9" customHeight="1" thickBot="1">
      <c r="A168" s="15" t="s">
        <v>130</v>
      </c>
      <c r="B168" s="14">
        <v>1.754</v>
      </c>
      <c r="C168" s="14">
        <v>18.466999999999999</v>
      </c>
      <c r="D168" s="24">
        <f>Таблица29[[#This Row],[цена за м3]]/Таблица29[[#This Row],[шт в м3]]</f>
        <v>2599.231060811177</v>
      </c>
      <c r="E168" s="13">
        <f>Таблица29[[#This Row],[цена за шт]]*Таблица29[[#This Row],[шт в м2]]</f>
        <v>4559.0512806628049</v>
      </c>
      <c r="F168" s="13">
        <v>48000</v>
      </c>
    </row>
    <row r="169" spans="1:6" ht="34.9" customHeight="1" thickBot="1">
      <c r="A169" s="15" t="s">
        <v>131</v>
      </c>
      <c r="B169" s="14">
        <v>1.149</v>
      </c>
      <c r="C169" s="14">
        <v>12.0992</v>
      </c>
      <c r="D169" s="24">
        <f>Таблица29[[#This Row],[цена за м3]]/Таблица29[[#This Row],[шт в м3]]</f>
        <v>3967.2044432689768</v>
      </c>
      <c r="E169" s="13">
        <f>Таблица29[[#This Row],[цена за шт]]*Таблица29[[#This Row],[шт в м2]]</f>
        <v>4558.3179053160547</v>
      </c>
      <c r="F169" s="13">
        <v>48000</v>
      </c>
    </row>
    <row r="170" spans="1:6" ht="34.9" customHeight="1" thickBot="1">
      <c r="A170" s="15" t="s">
        <v>132</v>
      </c>
      <c r="B170" s="14">
        <v>0.85399999999999998</v>
      </c>
      <c r="C170" s="14">
        <v>8.9960000000000004</v>
      </c>
      <c r="D170" s="24">
        <f>Таблица29[[#This Row],[цена за м3]]/Таблица29[[#This Row],[шт в м3]]</f>
        <v>5335.7047576700752</v>
      </c>
      <c r="E170" s="13">
        <f>Таблица29[[#This Row],[цена за шт]]*Таблица29[[#This Row],[шт в м2]]</f>
        <v>4556.6918630502441</v>
      </c>
      <c r="F170" s="13">
        <v>48000</v>
      </c>
    </row>
    <row r="171" spans="1:6" ht="34.9" customHeight="1" thickBot="1">
      <c r="A171" s="15" t="s">
        <v>133</v>
      </c>
      <c r="B171" s="14">
        <v>1.149</v>
      </c>
      <c r="C171" s="14">
        <v>7.9270699999999996</v>
      </c>
      <c r="D171" s="24">
        <f>Таблица29[[#This Row],[цена за м3]]/Таблица29[[#This Row],[шт в м3]]</f>
        <v>6055.2007235964866</v>
      </c>
      <c r="E171" s="13">
        <f>Таблица29[[#This Row],[цена за шт]]*Таблица29[[#This Row],[шт в м2]]</f>
        <v>6957.4256314123631</v>
      </c>
      <c r="F171" s="13">
        <v>48000</v>
      </c>
    </row>
    <row r="172" spans="1:6" ht="34.9" customHeight="1" thickBot="1">
      <c r="A172" s="15" t="s">
        <v>134</v>
      </c>
      <c r="B172" s="14">
        <v>0.85399999999999998</v>
      </c>
      <c r="C172" s="14">
        <v>5.8944879999999999</v>
      </c>
      <c r="D172" s="24">
        <f>Таблица29[[#This Row],[цена за м3]]/Таблица29[[#This Row],[шт в м3]]</f>
        <v>8143.2009022666598</v>
      </c>
      <c r="E172" s="13">
        <f>Таблица29[[#This Row],[цена за шт]]*Таблица29[[#This Row],[шт в м2]]</f>
        <v>6954.2935705357277</v>
      </c>
      <c r="F172" s="13">
        <v>48000</v>
      </c>
    </row>
    <row r="173" spans="1:6" ht="34.9" customHeight="1" thickBot="1">
      <c r="A173" s="15" t="s">
        <v>135</v>
      </c>
      <c r="B173" s="14">
        <v>0.85399999999999998</v>
      </c>
      <c r="C173" s="14">
        <v>4.3830799999999996</v>
      </c>
      <c r="D173" s="24">
        <f>Таблица29[[#This Row],[цена за м3]]/Таблица29[[#This Row],[шт в м3]]</f>
        <v>10951.203263458574</v>
      </c>
      <c r="E173" s="13">
        <f>Таблица29[[#This Row],[цена за шт]]*Таблица29[[#This Row],[шт в м2]]</f>
        <v>9352.3275869936224</v>
      </c>
      <c r="F173" s="13">
        <v>48000</v>
      </c>
    </row>
    <row r="174" spans="1:6" ht="34.9" customHeight="1" thickBot="1">
      <c r="A174" s="15" t="s">
        <v>136</v>
      </c>
      <c r="B174" s="14">
        <v>1.851</v>
      </c>
      <c r="C174" s="14">
        <v>20.576000000000001</v>
      </c>
      <c r="D174" s="24">
        <f>Таблица29[[#This Row],[цена за м3]]/Таблица29[[#This Row],[шт в м3]]</f>
        <v>2332.8149300155519</v>
      </c>
      <c r="E174" s="13">
        <f>Таблица29[[#This Row],[цена за шт]]*Таблица29[[#This Row],[шт в м2]]</f>
        <v>4318.0404354587863</v>
      </c>
      <c r="F174" s="13">
        <v>48000</v>
      </c>
    </row>
    <row r="175" spans="1:6" ht="34.9" customHeight="1" thickBot="1">
      <c r="A175" s="15" t="s">
        <v>137</v>
      </c>
      <c r="B175" s="14">
        <v>1.19</v>
      </c>
      <c r="C175" s="14">
        <v>13.227510000000001</v>
      </c>
      <c r="D175" s="24">
        <f>Таблица29[[#This Row],[цена за м3]]/Таблица29[[#This Row],[шт в м3]]</f>
        <v>3628.8008854274158</v>
      </c>
      <c r="E175" s="13">
        <f>Таблица29[[#This Row],[цена за шт]]*Таблица29[[#This Row],[шт в м2]]</f>
        <v>4318.273053658625</v>
      </c>
      <c r="F175" s="13">
        <v>48000</v>
      </c>
    </row>
    <row r="176" spans="1:6" ht="34.9" customHeight="1" thickBot="1">
      <c r="A176" s="15" t="s">
        <v>138</v>
      </c>
      <c r="B176" s="14">
        <v>0.877</v>
      </c>
      <c r="C176" s="14">
        <v>8.9960000000000004</v>
      </c>
      <c r="D176" s="24">
        <f>Таблица29[[#This Row],[цена за м3]]/Таблица29[[#This Row],[шт в м3]]</f>
        <v>5335.7047576700752</v>
      </c>
      <c r="E176" s="13">
        <f>Таблица29[[#This Row],[цена за шт]]*Таблица29[[#This Row],[шт в м2]]</f>
        <v>4679.4130724766555</v>
      </c>
      <c r="F176" s="13">
        <v>48000</v>
      </c>
    </row>
    <row r="177" spans="1:6" ht="34.9" customHeight="1" thickBot="1">
      <c r="A177" s="15" t="s">
        <v>139</v>
      </c>
      <c r="B177" s="14">
        <v>1.19</v>
      </c>
      <c r="C177" s="14">
        <v>8.5034010000000002</v>
      </c>
      <c r="D177" s="24">
        <f>Таблица29[[#This Row],[цена за м3]]/Таблица29[[#This Row],[шт в м3]]</f>
        <v>5644.80023933953</v>
      </c>
      <c r="E177" s="13">
        <f>Таблица29[[#This Row],[цена за шт]]*Таблица29[[#This Row],[шт в м2]]</f>
        <v>6717.3122848140401</v>
      </c>
      <c r="F177" s="13">
        <v>48000</v>
      </c>
    </row>
    <row r="178" spans="1:6" ht="34.9" customHeight="1" thickBot="1">
      <c r="A178" s="15" t="s">
        <v>140</v>
      </c>
      <c r="B178" s="14">
        <v>0.877</v>
      </c>
      <c r="C178" s="14">
        <v>6.2656640000000001</v>
      </c>
      <c r="D178" s="24">
        <f>Таблица29[[#This Row],[цена за м3]]/Таблица29[[#This Row],[шт в м3]]</f>
        <v>7660.8001961164846</v>
      </c>
      <c r="E178" s="13">
        <f>Таблица29[[#This Row],[цена за шт]]*Таблица29[[#This Row],[шт в м2]]</f>
        <v>6718.5217719941566</v>
      </c>
      <c r="F178" s="13">
        <v>48000</v>
      </c>
    </row>
    <row r="179" spans="1:6" ht="34.9" customHeight="1" thickBot="1">
      <c r="A179" s="15" t="s">
        <v>141</v>
      </c>
      <c r="B179" s="14">
        <v>0.877</v>
      </c>
      <c r="C179" s="14">
        <v>4.6168050000000003</v>
      </c>
      <c r="D179" s="24">
        <f>Таблица29[[#This Row],[цена за м3]]/Таблица29[[#This Row],[шт в м3]]</f>
        <v>10396.800384681614</v>
      </c>
      <c r="E179" s="13">
        <f>Таблица29[[#This Row],[цена за шт]]*Таблица29[[#This Row],[шт в м2]]</f>
        <v>9117.9939373657744</v>
      </c>
      <c r="F179" s="13">
        <v>48000</v>
      </c>
    </row>
    <row r="180" spans="1:6" ht="34.5" customHeight="1" thickBot="1">
      <c r="A180" s="5" t="s">
        <v>163</v>
      </c>
      <c r="B180" s="8" t="s">
        <v>165</v>
      </c>
      <c r="C180" s="7" t="s">
        <v>166</v>
      </c>
      <c r="D180" s="6" t="s">
        <v>167</v>
      </c>
      <c r="E180" s="7" t="s">
        <v>168</v>
      </c>
      <c r="F180" s="26" t="s">
        <v>169</v>
      </c>
    </row>
    <row r="181" spans="1:6" ht="33.75" customHeight="1" thickBot="1">
      <c r="A181" s="15" t="s">
        <v>174</v>
      </c>
      <c r="B181" s="13">
        <v>3500</v>
      </c>
      <c r="C181" s="13">
        <v>3250</v>
      </c>
      <c r="D181" s="24">
        <v>3000</v>
      </c>
      <c r="E181" s="13">
        <v>2850</v>
      </c>
      <c r="F181" s="13">
        <v>2500</v>
      </c>
    </row>
    <row r="182" spans="1:6" ht="33.75" customHeight="1" thickBot="1">
      <c r="A182" s="15" t="s">
        <v>171</v>
      </c>
      <c r="B182" s="13">
        <v>3500</v>
      </c>
      <c r="C182" s="13">
        <v>3250</v>
      </c>
      <c r="D182" s="24">
        <v>3000</v>
      </c>
      <c r="E182" s="13">
        <v>2850</v>
      </c>
      <c r="F182" s="13">
        <v>2500</v>
      </c>
    </row>
    <row r="183" spans="1:6" ht="33.75" customHeight="1" thickBot="1">
      <c r="A183" s="15" t="s">
        <v>170</v>
      </c>
      <c r="B183" s="13">
        <v>3500</v>
      </c>
      <c r="C183" s="13">
        <v>3250</v>
      </c>
      <c r="D183" s="24">
        <v>3000</v>
      </c>
      <c r="E183" s="13">
        <v>2850</v>
      </c>
      <c r="F183" s="13">
        <v>2500</v>
      </c>
    </row>
    <row r="184" spans="1:6" ht="33.75" customHeight="1" thickBot="1">
      <c r="A184" s="15" t="s">
        <v>164</v>
      </c>
      <c r="B184" s="13">
        <v>3500</v>
      </c>
      <c r="C184" s="13">
        <v>3250</v>
      </c>
      <c r="D184" s="24">
        <v>3000</v>
      </c>
      <c r="E184" s="13">
        <v>2850</v>
      </c>
      <c r="F184" s="13">
        <v>2500</v>
      </c>
    </row>
    <row r="185" spans="1:6" ht="33.75" customHeight="1" thickBot="1">
      <c r="A185" s="15" t="s">
        <v>175</v>
      </c>
      <c r="B185" s="13">
        <v>3500</v>
      </c>
      <c r="C185" s="13">
        <v>3250</v>
      </c>
      <c r="D185" s="24">
        <v>3000</v>
      </c>
      <c r="E185" s="13">
        <v>2850</v>
      </c>
      <c r="F185" s="13">
        <v>2500</v>
      </c>
    </row>
    <row r="186" spans="1:6" ht="33.75" customHeight="1" thickBot="1">
      <c r="A186" s="15" t="s">
        <v>172</v>
      </c>
      <c r="B186" s="13">
        <v>3500</v>
      </c>
      <c r="C186" s="13">
        <v>3250</v>
      </c>
      <c r="D186" s="24">
        <v>3000</v>
      </c>
      <c r="E186" s="13">
        <v>2850</v>
      </c>
      <c r="F186" s="13">
        <v>2500</v>
      </c>
    </row>
    <row r="187" spans="1:6" ht="33.75" customHeight="1" thickBot="1">
      <c r="A187" s="15" t="s">
        <v>173</v>
      </c>
      <c r="B187" s="13">
        <v>3500</v>
      </c>
      <c r="C187" s="13">
        <v>3250</v>
      </c>
      <c r="D187" s="24">
        <v>3000</v>
      </c>
      <c r="E187" s="13">
        <v>2850</v>
      </c>
      <c r="F187" s="13">
        <v>2500</v>
      </c>
    </row>
  </sheetData>
  <mergeCells count="3">
    <mergeCell ref="A1:A3"/>
    <mergeCell ref="B1:E3"/>
    <mergeCell ref="F1:I3"/>
  </mergeCells>
  <phoneticPr fontId="12" type="noConversion"/>
  <hyperlinks>
    <hyperlink ref="E5" r:id="rId1" xr:uid="{49A98848-F03E-441A-BC48-86B268FF9892}"/>
    <hyperlink ref="F5" r:id="rId2" xr:uid="{117417AF-8C9B-4950-9D2F-7A3014CC4B30}"/>
  </hyperlinks>
  <pageMargins left="0.25" right="0.25" top="0.75" bottom="0.75" header="0.3" footer="0.3"/>
  <pageSetup paperSize="9" scale="47" fitToHeight="0" orientation="portrait" r:id="rId3"/>
  <rowBreaks count="4" manualBreakCount="4">
    <brk id="46" max="5" man="1"/>
    <brk id="92" max="5" man="1"/>
    <brk id="138" max="5" man="1"/>
    <brk id="184" max="5" man="1"/>
  </rowBreaks>
  <colBreaks count="1" manualBreakCount="1">
    <brk id="6" max="169" man="1"/>
  </colBreaks>
  <drawing r:id="rId4"/>
  <tableParts count="10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18.06.2024</vt:lpstr>
      <vt:lpstr>'Прайс 18.06.2024'!Область_печати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Артем Мельников</dc:creator>
  <cp:keywords/>
  <dc:description/>
  <cp:lastModifiedBy>Даниил Худобин</cp:lastModifiedBy>
  <cp:revision/>
  <cp:lastPrinted>2024-10-29T07:23:16Z</cp:lastPrinted>
  <dcterms:created xsi:type="dcterms:W3CDTF">2015-06-05T18:19:34Z</dcterms:created>
  <dcterms:modified xsi:type="dcterms:W3CDTF">2024-12-23T08:35:50Z</dcterms:modified>
  <cp:category/>
  <cp:contentStatus/>
</cp:coreProperties>
</file>